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05" windowWidth="17100" windowHeight="8835" activeTab="1"/>
  </bookViews>
  <sheets>
    <sheet name="financial plan" sheetId="1" r:id="rId1"/>
    <sheet name="Прогноз" sheetId="2" r:id="rId2"/>
  </sheets>
  <definedNames>
    <definedName name="ВЫБОР_ГОРОДА" localSheetId="0">'financial plan'!$C:$C</definedName>
    <definedName name="ВЫБОР_ГОРОДА">#REF!</definedName>
    <definedName name="_xlnm.Print_Area" localSheetId="0">'financial plan'!$B$1:$M$34</definedName>
  </definedNames>
  <calcPr fullCalcOnLoad="1"/>
</workbook>
</file>

<file path=xl/sharedStrings.xml><?xml version="1.0" encoding="utf-8"?>
<sst xmlns="http://schemas.openxmlformats.org/spreadsheetml/2006/main" count="84" uniqueCount="73">
  <si>
    <t>Киев</t>
  </si>
  <si>
    <t>Одесса</t>
  </si>
  <si>
    <t>Запорожье</t>
  </si>
  <si>
    <t>Николаев</t>
  </si>
  <si>
    <t>Мариуполь</t>
  </si>
  <si>
    <t>Днепропетровск</t>
  </si>
  <si>
    <t>-</t>
  </si>
  <si>
    <t>Kyiv</t>
  </si>
  <si>
    <t>Odesa</t>
  </si>
  <si>
    <t xml:space="preserve">Dnipropetrovsk </t>
  </si>
  <si>
    <t>Zaporizhzhya</t>
  </si>
  <si>
    <t>Mykolaiv</t>
  </si>
  <si>
    <t>Mariupol</t>
  </si>
  <si>
    <t>Харьков</t>
  </si>
  <si>
    <t>Kharkov</t>
  </si>
  <si>
    <r>
      <t>Численность населения инвестиционного города (</t>
    </r>
    <r>
      <rPr>
        <b/>
        <sz val="10"/>
        <rFont val="Times New Roman"/>
        <family val="1"/>
      </rPr>
      <t>человек)</t>
    </r>
  </si>
  <si>
    <t>Population of the investment cities</t>
  </si>
  <si>
    <t xml:space="preserve">Approximate number of taxi drivers in the city </t>
  </si>
  <si>
    <t>Service drivers' daily payment amount</t>
  </si>
  <si>
    <t>Service drivers' monthly payment amount</t>
  </si>
  <si>
    <t>Use fee</t>
  </si>
  <si>
    <t>Monthly profit</t>
  </si>
  <si>
    <r>
      <t>Водителей такси в городе (</t>
    </r>
    <r>
      <rPr>
        <b/>
        <sz val="10"/>
        <rFont val="Times New Roman"/>
        <family val="1"/>
      </rPr>
      <t>человек</t>
    </r>
    <r>
      <rPr>
        <sz val="10"/>
        <rFont val="Times New Roman"/>
        <family val="1"/>
      </rPr>
      <t>)</t>
    </r>
  </si>
  <si>
    <t>Абонплата в сутки</t>
  </si>
  <si>
    <t>Реклама</t>
  </si>
  <si>
    <t>Аdvertising</t>
  </si>
  <si>
    <t>Итого затрат</t>
  </si>
  <si>
    <r>
      <t xml:space="preserve">Оплата сервиса в </t>
    </r>
    <r>
      <rPr>
        <b/>
        <sz val="10"/>
        <rFont val="Times New Roman"/>
        <family val="1"/>
      </rPr>
      <t>сутки</t>
    </r>
  </si>
  <si>
    <r>
      <t xml:space="preserve">Оплата сервиса в </t>
    </r>
    <r>
      <rPr>
        <b/>
        <sz val="10"/>
        <rFont val="Times New Roman"/>
        <family val="1"/>
      </rPr>
      <t>месяц</t>
    </r>
  </si>
  <si>
    <t>Доход в месяц</t>
  </si>
  <si>
    <t>ГОРОД</t>
  </si>
  <si>
    <t>City</t>
  </si>
  <si>
    <t>Итого в мес :</t>
  </si>
  <si>
    <t>Total costs</t>
  </si>
  <si>
    <t>Total per month</t>
  </si>
  <si>
    <t>Постоянные                затраты в месяц: Зарплата; Хостинг</t>
  </si>
  <si>
    <t>Constant service costs                  Salary; Hosting</t>
  </si>
  <si>
    <t>Annual total</t>
  </si>
  <si>
    <t>Итого в год:</t>
  </si>
  <si>
    <t>Львов</t>
  </si>
  <si>
    <t>Lviv</t>
  </si>
  <si>
    <t>&gt;4million</t>
  </si>
  <si>
    <t>from 1 to 2 million</t>
  </si>
  <si>
    <t>500 000  to  1 million</t>
  </si>
  <si>
    <t>Киев / Kyiv</t>
  </si>
  <si>
    <t>Города Украины / Ukrainian cities</t>
  </si>
  <si>
    <t>ФИНАНСОВЫЙ ПРОГНОЗ/ FINANCIAL MODEL</t>
  </si>
  <si>
    <t>Месяц</t>
  </si>
  <si>
    <t>Month</t>
  </si>
  <si>
    <t>1 mo.</t>
  </si>
  <si>
    <t>2 mo.</t>
  </si>
  <si>
    <t>3 mo.</t>
  </si>
  <si>
    <t>4 mo.</t>
  </si>
  <si>
    <t>5 mo.</t>
  </si>
  <si>
    <t>6 mo.</t>
  </si>
  <si>
    <t>7 mo.</t>
  </si>
  <si>
    <t>8 mo.</t>
  </si>
  <si>
    <t>9 mo.</t>
  </si>
  <si>
    <t>10 mo.</t>
  </si>
  <si>
    <t>11 mo.</t>
  </si>
  <si>
    <t>12 mo.</t>
  </si>
  <si>
    <r>
      <t>Переход водителей на WebTaxi (</t>
    </r>
    <r>
      <rPr>
        <b/>
        <sz val="10"/>
        <rFont val="Times New Roman"/>
        <family val="1"/>
      </rPr>
      <t>человек</t>
    </r>
    <r>
      <rPr>
        <sz val="10"/>
        <rFont val="Times New Roman"/>
        <family val="1"/>
      </rPr>
      <t>)</t>
    </r>
  </si>
  <si>
    <t>It's assumed, that of local drivers accepts the present offer</t>
  </si>
  <si>
    <t>Финансовые показатели</t>
  </si>
  <si>
    <t>План</t>
  </si>
  <si>
    <t>1-й год</t>
  </si>
  <si>
    <t>2-й год</t>
  </si>
  <si>
    <t>Оборот в $</t>
  </si>
  <si>
    <t>Прибыль</t>
  </si>
  <si>
    <t>Персонал (чел)</t>
  </si>
  <si>
    <t>Потребность финансирования</t>
  </si>
  <si>
    <t>Киев и вся Украина</t>
  </si>
  <si>
    <t>Питсбург (США)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</si>
</sst>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грн.&quot;;\-#,##0&quot;грн.&quot;"/>
    <numFmt numFmtId="165" formatCode="#,##0&quot;грн.&quot;;[Red]\-#,##0&quot;грн.&quot;"/>
    <numFmt numFmtId="166" formatCode="#,##0.00&quot;грн.&quot;;\-#,##0.00&quot;грн.&quot;"/>
    <numFmt numFmtId="167" formatCode="#,##0.00&quot;грн.&quot;;[Red]\-#,##0.00&quot;грн.&quot;"/>
    <numFmt numFmtId="168" formatCode="_-* #,##0&quot;грн.&quot;_-;\-* #,##0&quot;грн.&quot;_-;_-* &quot;-&quot;&quot;грн.&quot;_-;_-@_-"/>
    <numFmt numFmtId="169" formatCode="_-* #,##0_г_р_н_._-;\-* #,##0_г_р_н_._-;_-* &quot;-&quot;_г_р_н_._-;_-@_-"/>
    <numFmt numFmtId="170" formatCode="_-* #,##0.00&quot;грн.&quot;_-;\-* #,##0.00&quot;грн.&quot;_-;_-* &quot;-&quot;??&quot;грн.&quot;_-;_-@_-"/>
    <numFmt numFmtId="171" formatCode="_-* #,##0.00_г_р_н_._-;\-* #,##0.00_г_р_н_._-;_-* &quot;-&quot;??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$-409]#,##0.00_ ;[Red]\-[$$-409]#,##0.00\ "/>
    <numFmt numFmtId="177" formatCode="[$$-409]#,##0.00"/>
    <numFmt numFmtId="178" formatCode="[$$-409]#,##0"/>
    <numFmt numFmtId="179" formatCode="#,##0_р_.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FC19]d\ mmmm\ yyyy\ &quot;г.&quot;"/>
    <numFmt numFmtId="189" formatCode="0.0%"/>
    <numFmt numFmtId="190" formatCode="0.000%"/>
    <numFmt numFmtId="191" formatCode="0.0000%"/>
    <numFmt numFmtId="192" formatCode="[$$-1009]#,##0.00"/>
    <numFmt numFmtId="193" formatCode="[$$-1009]#,##0"/>
  </numFmts>
  <fonts count="4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8"/>
      <name val="Arial Cyr"/>
      <family val="0"/>
    </font>
    <font>
      <b/>
      <sz val="10"/>
      <color indexed="10"/>
      <name val="Times New Roman"/>
      <family val="1"/>
    </font>
    <font>
      <sz val="10"/>
      <name val="Times New Roman"/>
      <family val="1"/>
    </font>
    <font>
      <b/>
      <sz val="10"/>
      <color indexed="17"/>
      <name val="Times New Roman"/>
      <family val="1"/>
    </font>
    <font>
      <b/>
      <sz val="10"/>
      <color indexed="12"/>
      <name val="Times New Roman"/>
      <family val="1"/>
    </font>
    <font>
      <b/>
      <sz val="10"/>
      <name val="Times New Roman"/>
      <family val="1"/>
    </font>
    <font>
      <b/>
      <sz val="10"/>
      <color indexed="63"/>
      <name val="Times New Roman"/>
      <family val="1"/>
    </font>
    <font>
      <sz val="10"/>
      <color indexed="12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10"/>
      <name val="Arial Cyr"/>
      <family val="0"/>
    </font>
    <font>
      <b/>
      <u val="single"/>
      <sz val="10"/>
      <color indexed="12"/>
      <name val="Arial Cyr"/>
      <family val="0"/>
    </font>
    <font>
      <b/>
      <sz val="10"/>
      <color indexed="10"/>
      <name val="Arial Cyr"/>
      <family val="0"/>
    </font>
    <font>
      <sz val="9"/>
      <name val="Arial Cyr"/>
      <family val="0"/>
    </font>
    <font>
      <b/>
      <u val="single"/>
      <sz val="9"/>
      <color indexed="12"/>
      <name val="Arial Cyr"/>
      <family val="0"/>
    </font>
    <font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9"/>
      <color indexed="12"/>
      <name val="Times New Roman"/>
      <family val="1"/>
    </font>
    <font>
      <b/>
      <sz val="9"/>
      <color indexed="12"/>
      <name val="Times New Roman"/>
      <family val="1"/>
    </font>
    <font>
      <b/>
      <sz val="8"/>
      <color indexed="10"/>
      <name val="Times New Roman"/>
      <family val="1"/>
    </font>
    <font>
      <b/>
      <sz val="9.5"/>
      <color indexed="10"/>
      <name val="Arial Cyr"/>
      <family val="0"/>
    </font>
    <font>
      <b/>
      <u val="single"/>
      <sz val="14"/>
      <color indexed="12"/>
      <name val="Arial Cyr"/>
      <family val="0"/>
    </font>
    <font>
      <sz val="12"/>
      <name val="Times New Roman"/>
      <family val="1"/>
    </font>
    <font>
      <b/>
      <sz val="9"/>
      <name val="Arial Cyr"/>
      <family val="0"/>
    </font>
    <font>
      <sz val="12"/>
      <name val="Arial Cyr"/>
      <family val="0"/>
    </font>
    <font>
      <b/>
      <sz val="12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15" fillId="3" borderId="0" applyNumberFormat="0" applyBorder="0" applyAlignment="0" applyProtection="0"/>
    <xf numFmtId="0" fontId="7" fillId="20" borderId="1" applyNumberFormat="0" applyAlignment="0" applyProtection="0"/>
    <xf numFmtId="0" fontId="12" fillId="21" borderId="2" applyNumberFormat="0" applyAlignment="0" applyProtection="0"/>
    <xf numFmtId="0" fontId="16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5" fillId="7" borderId="1" applyNumberFormat="0" applyAlignment="0" applyProtection="0"/>
    <xf numFmtId="0" fontId="17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6" fillId="20" borderId="8" applyNumberFormat="0" applyAlignment="0" applyProtection="0"/>
    <xf numFmtId="0" fontId="13" fillId="0" borderId="0" applyNumberFormat="0" applyFill="0" applyBorder="0" applyAlignment="0" applyProtection="0"/>
    <xf numFmtId="0" fontId="11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8" applyNumberFormat="0" applyAlignment="0" applyProtection="0"/>
    <xf numFmtId="0" fontId="7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9" applyNumberFormat="0" applyFill="0" applyAlignment="0" applyProtection="0"/>
    <xf numFmtId="0" fontId="12" fillId="21" borderId="2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7" applyNumberFormat="0" applyFont="0" applyAlignment="0" applyProtection="0"/>
    <xf numFmtId="9" fontId="0" fillId="0" borderId="0" applyFont="0" applyFill="0" applyBorder="0" applyAlignment="0" applyProtection="0"/>
    <xf numFmtId="0" fontId="17" fillId="0" borderId="6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5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 applyProtection="1">
      <alignment horizontal="center"/>
      <protection hidden="1"/>
    </xf>
    <xf numFmtId="0" fontId="20" fillId="0" borderId="0" xfId="0" applyFont="1" applyAlignment="1">
      <alignment/>
    </xf>
    <xf numFmtId="0" fontId="23" fillId="0" borderId="0" xfId="0" applyFont="1" applyBorder="1" applyAlignment="1">
      <alignment horizontal="left" vertical="center" wrapText="1"/>
    </xf>
    <xf numFmtId="0" fontId="23" fillId="0" borderId="0" xfId="0" applyFont="1" applyFill="1" applyBorder="1" applyAlignment="1">
      <alignment horizontal="left" vertical="center" wrapText="1"/>
    </xf>
    <xf numFmtId="178" fontId="0" fillId="0" borderId="0" xfId="0" applyNumberFormat="1" applyFont="1" applyAlignment="1" applyProtection="1">
      <alignment horizontal="center"/>
      <protection hidden="1"/>
    </xf>
    <xf numFmtId="0" fontId="2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177" fontId="28" fillId="0" borderId="0" xfId="0" applyNumberFormat="1" applyFont="1" applyFill="1" applyAlignment="1">
      <alignment horizontal="center"/>
    </xf>
    <xf numFmtId="178" fontId="28" fillId="0" borderId="0" xfId="0" applyNumberFormat="1" applyFont="1" applyFill="1" applyAlignment="1">
      <alignment horizontal="center"/>
    </xf>
    <xf numFmtId="178" fontId="32" fillId="0" borderId="0" xfId="0" applyNumberFormat="1" applyFont="1" applyFill="1" applyAlignment="1" applyProtection="1">
      <alignment horizontal="center"/>
      <protection hidden="1"/>
    </xf>
    <xf numFmtId="178" fontId="0" fillId="0" borderId="0" xfId="0" applyNumberFormat="1" applyFont="1" applyFill="1" applyAlignment="1" applyProtection="1">
      <alignment horizontal="center"/>
      <protection hidden="1"/>
    </xf>
    <xf numFmtId="178" fontId="29" fillId="0" borderId="0" xfId="0" applyNumberFormat="1" applyFont="1" applyBorder="1" applyAlignment="1">
      <alignment horizontal="center" vertical="center" wrapText="1"/>
    </xf>
    <xf numFmtId="178" fontId="22" fillId="0" borderId="0" xfId="0" applyNumberFormat="1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4" fillId="0" borderId="0" xfId="0" applyFont="1" applyFill="1" applyAlignment="1">
      <alignment horizontal="center" vertical="center" wrapText="1"/>
    </xf>
    <xf numFmtId="178" fontId="29" fillId="0" borderId="0" xfId="0" applyNumberFormat="1" applyFont="1" applyFill="1" applyBorder="1" applyAlignment="1">
      <alignment horizontal="center"/>
    </xf>
    <xf numFmtId="178" fontId="28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178" fontId="23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 applyProtection="1">
      <alignment/>
      <protection hidden="1"/>
    </xf>
    <xf numFmtId="0" fontId="23" fillId="0" borderId="0" xfId="0" applyFont="1" applyAlignment="1">
      <alignment horizontal="left"/>
    </xf>
    <xf numFmtId="177" fontId="28" fillId="0" borderId="0" xfId="0" applyNumberFormat="1" applyFont="1" applyFill="1" applyBorder="1" applyAlignment="1">
      <alignment horizontal="center"/>
    </xf>
    <xf numFmtId="0" fontId="33" fillId="0" borderId="0" xfId="83" applyFont="1" applyBorder="1" applyAlignment="1" applyProtection="1">
      <alignment/>
      <protection hidden="1"/>
    </xf>
    <xf numFmtId="0" fontId="28" fillId="0" borderId="0" xfId="0" applyNumberFormat="1" applyFont="1" applyFill="1" applyAlignment="1">
      <alignment horizontal="center" wrapText="1"/>
    </xf>
    <xf numFmtId="0" fontId="31" fillId="0" borderId="0" xfId="0" applyFont="1" applyAlignment="1">
      <alignment/>
    </xf>
    <xf numFmtId="0" fontId="0" fillId="0" borderId="0" xfId="0" applyFont="1" applyFill="1" applyAlignment="1" applyProtection="1">
      <alignment/>
      <protection hidden="1"/>
    </xf>
    <xf numFmtId="0" fontId="2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1" fillId="0" borderId="0" xfId="0" applyFont="1" applyFill="1" applyAlignment="1">
      <alignment/>
    </xf>
    <xf numFmtId="179" fontId="38" fillId="0" borderId="0" xfId="0" applyNumberFormat="1" applyFont="1" applyFill="1" applyAlignment="1">
      <alignment horizontal="center"/>
    </xf>
    <xf numFmtId="0" fontId="33" fillId="0" borderId="0" xfId="83" applyFont="1" applyBorder="1" applyAlignment="1" applyProtection="1">
      <alignment horizontal="left"/>
      <protection hidden="1"/>
    </xf>
    <xf numFmtId="178" fontId="29" fillId="0" borderId="0" xfId="0" applyNumberFormat="1" applyFont="1" applyFill="1" applyAlignment="1">
      <alignment horizontal="left"/>
    </xf>
    <xf numFmtId="178" fontId="22" fillId="0" borderId="0" xfId="0" applyNumberFormat="1" applyFont="1" applyFill="1" applyBorder="1" applyAlignment="1">
      <alignment horizontal="left"/>
    </xf>
    <xf numFmtId="178" fontId="32" fillId="0" borderId="0" xfId="0" applyNumberFormat="1" applyFont="1" applyFill="1" applyAlignment="1" applyProtection="1">
      <alignment horizontal="left"/>
      <protection hidden="1"/>
    </xf>
    <xf numFmtId="0" fontId="0" fillId="0" borderId="0" xfId="0" applyFont="1" applyAlignment="1" applyProtection="1">
      <alignment horizontal="left"/>
      <protection hidden="1"/>
    </xf>
    <xf numFmtId="2" fontId="36" fillId="0" borderId="0" xfId="83" applyNumberFormat="1" applyFont="1" applyBorder="1" applyAlignment="1" applyProtection="1">
      <alignment/>
      <protection hidden="1"/>
    </xf>
    <xf numFmtId="2" fontId="38" fillId="0" borderId="0" xfId="0" applyNumberFormat="1" applyFont="1" applyFill="1" applyAlignment="1">
      <alignment horizontal="center"/>
    </xf>
    <xf numFmtId="2" fontId="37" fillId="0" borderId="0" xfId="0" applyNumberFormat="1" applyFont="1" applyFill="1" applyBorder="1" applyAlignment="1">
      <alignment horizontal="center"/>
    </xf>
    <xf numFmtId="2" fontId="35" fillId="0" borderId="0" xfId="0" applyNumberFormat="1" applyFont="1" applyFill="1" applyAlignment="1" applyProtection="1">
      <alignment horizontal="center"/>
      <protection hidden="1"/>
    </xf>
    <xf numFmtId="2" fontId="35" fillId="0" borderId="0" xfId="0" applyNumberFormat="1" applyFont="1" applyAlignment="1" applyProtection="1">
      <alignment horizontal="center"/>
      <protection hidden="1"/>
    </xf>
    <xf numFmtId="1" fontId="38" fillId="0" borderId="0" xfId="0" applyNumberFormat="1" applyFont="1" applyFill="1" applyAlignment="1">
      <alignment horizontal="center"/>
    </xf>
    <xf numFmtId="0" fontId="39" fillId="0" borderId="0" xfId="0" applyFont="1" applyAlignment="1">
      <alignment/>
    </xf>
    <xf numFmtId="178" fontId="28" fillId="0" borderId="0" xfId="0" applyNumberFormat="1" applyFont="1" applyFill="1" applyAlignment="1">
      <alignment horizontal="left"/>
    </xf>
    <xf numFmtId="0" fontId="0" fillId="0" borderId="0" xfId="0" applyFill="1" applyAlignment="1">
      <alignment/>
    </xf>
    <xf numFmtId="178" fontId="33" fillId="0" borderId="0" xfId="83" applyNumberFormat="1" applyFont="1" applyBorder="1" applyAlignment="1" applyProtection="1">
      <alignment horizontal="center"/>
      <protection hidden="1"/>
    </xf>
    <xf numFmtId="0" fontId="1" fillId="24" borderId="10" xfId="83" applyFont="1" applyFill="1" applyBorder="1" applyAlignment="1" applyProtection="1">
      <alignment horizontal="center"/>
      <protection hidden="1"/>
    </xf>
    <xf numFmtId="178" fontId="31" fillId="24" borderId="10" xfId="0" applyNumberFormat="1" applyFont="1" applyFill="1" applyBorder="1" applyAlignment="1">
      <alignment horizontal="center" vertical="center" wrapText="1"/>
    </xf>
    <xf numFmtId="179" fontId="28" fillId="24" borderId="10" xfId="0" applyNumberFormat="1" applyFont="1" applyFill="1" applyBorder="1" applyAlignment="1">
      <alignment horizontal="center" vertical="center" wrapText="1"/>
    </xf>
    <xf numFmtId="178" fontId="38" fillId="0" borderId="0" xfId="0" applyNumberFormat="1" applyFont="1" applyFill="1" applyAlignment="1">
      <alignment horizontal="center"/>
    </xf>
    <xf numFmtId="178" fontId="34" fillId="0" borderId="0" xfId="0" applyNumberFormat="1" applyFont="1" applyFill="1" applyAlignment="1" applyProtection="1">
      <alignment horizontal="center"/>
      <protection hidden="1"/>
    </xf>
    <xf numFmtId="0" fontId="23" fillId="0" borderId="0" xfId="0" applyFont="1" applyFill="1" applyAlignment="1">
      <alignment horizontal="left"/>
    </xf>
    <xf numFmtId="0" fontId="0" fillId="0" borderId="0" xfId="0" applyFont="1" applyAlignment="1" applyProtection="1">
      <alignment horizontal="center"/>
      <protection hidden="1"/>
    </xf>
    <xf numFmtId="0" fontId="0" fillId="0" borderId="0" xfId="0" applyFont="1" applyFill="1" applyAlignment="1" applyProtection="1">
      <alignment horizontal="center"/>
      <protection hidden="1"/>
    </xf>
    <xf numFmtId="179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2" fontId="0" fillId="0" borderId="0" xfId="0" applyNumberFormat="1" applyFont="1" applyAlignment="1" applyProtection="1">
      <alignment horizontal="center"/>
      <protection hidden="1"/>
    </xf>
    <xf numFmtId="179" fontId="0" fillId="0" borderId="0" xfId="0" applyNumberFormat="1" applyFont="1" applyAlignment="1" applyProtection="1">
      <alignment horizontal="center"/>
      <protection hidden="1"/>
    </xf>
    <xf numFmtId="1" fontId="0" fillId="0" borderId="0" xfId="0" applyNumberFormat="1" applyFont="1" applyAlignment="1" applyProtection="1">
      <alignment horizontal="center"/>
      <protection hidden="1"/>
    </xf>
    <xf numFmtId="1" fontId="0" fillId="0" borderId="0" xfId="0" applyNumberFormat="1" applyFont="1" applyAlignment="1" applyProtection="1">
      <alignment horizontal="center"/>
      <protection hidden="1"/>
    </xf>
    <xf numFmtId="2" fontId="29" fillId="0" borderId="0" xfId="0" applyNumberFormat="1" applyFont="1" applyFill="1" applyBorder="1" applyAlignment="1">
      <alignment horizontal="center" vertical="center" wrapText="1"/>
    </xf>
    <xf numFmtId="179" fontId="29" fillId="0" borderId="0" xfId="0" applyNumberFormat="1" applyFont="1" applyFill="1" applyBorder="1" applyAlignment="1">
      <alignment horizontal="center" vertical="center" textRotation="90" wrapText="1"/>
    </xf>
    <xf numFmtId="178" fontId="29" fillId="0" borderId="0" xfId="0" applyNumberFormat="1" applyFont="1" applyFill="1" applyBorder="1" applyAlignment="1">
      <alignment horizontal="left" vertical="center" wrapText="1"/>
    </xf>
    <xf numFmtId="178" fontId="29" fillId="0" borderId="0" xfId="0" applyNumberFormat="1" applyFont="1" applyFill="1" applyBorder="1" applyAlignment="1">
      <alignment horizontal="center" vertical="center" wrapText="1"/>
    </xf>
    <xf numFmtId="178" fontId="29" fillId="0" borderId="0" xfId="0" applyNumberFormat="1" applyFont="1" applyFill="1" applyBorder="1" applyAlignment="1">
      <alignment horizontal="left"/>
    </xf>
    <xf numFmtId="2" fontId="38" fillId="0" borderId="0" xfId="0" applyNumberFormat="1" applyFont="1" applyFill="1" applyBorder="1" applyAlignment="1">
      <alignment horizontal="center"/>
    </xf>
    <xf numFmtId="1" fontId="41" fillId="0" borderId="0" xfId="0" applyNumberFormat="1" applyFont="1" applyFill="1" applyBorder="1" applyAlignment="1">
      <alignment horizontal="center"/>
    </xf>
    <xf numFmtId="178" fontId="23" fillId="0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 applyProtection="1">
      <alignment horizontal="center"/>
      <protection hidden="1"/>
    </xf>
    <xf numFmtId="178" fontId="40" fillId="0" borderId="0" xfId="0" applyNumberFormat="1" applyFont="1" applyFill="1" applyBorder="1" applyAlignment="1">
      <alignment horizontal="center"/>
    </xf>
    <xf numFmtId="10" fontId="40" fillId="0" borderId="0" xfId="0" applyNumberFormat="1" applyFont="1" applyFill="1" applyBorder="1" applyAlignment="1">
      <alignment horizontal="center"/>
    </xf>
    <xf numFmtId="2" fontId="38" fillId="24" borderId="0" xfId="0" applyNumberFormat="1" applyFont="1" applyFill="1" applyAlignment="1">
      <alignment horizontal="center"/>
    </xf>
    <xf numFmtId="0" fontId="23" fillId="0" borderId="11" xfId="0" applyFont="1" applyBorder="1" applyAlignment="1">
      <alignment horizontal="left" vertical="center" wrapText="1"/>
    </xf>
    <xf numFmtId="0" fontId="23" fillId="0" borderId="11" xfId="0" applyFont="1" applyBorder="1" applyAlignment="1">
      <alignment horizontal="left"/>
    </xf>
    <xf numFmtId="0" fontId="24" fillId="0" borderId="11" xfId="0" applyFont="1" applyBorder="1" applyAlignment="1">
      <alignment horizontal="center" vertical="center" wrapText="1"/>
    </xf>
    <xf numFmtId="1" fontId="25" fillId="0" borderId="11" xfId="0" applyNumberFormat="1" applyFont="1" applyBorder="1" applyAlignment="1">
      <alignment horizontal="center"/>
    </xf>
    <xf numFmtId="0" fontId="23" fillId="0" borderId="11" xfId="0" applyNumberFormat="1" applyFont="1" applyBorder="1" applyAlignment="1">
      <alignment horizontal="center" wrapText="1"/>
    </xf>
    <xf numFmtId="178" fontId="23" fillId="0" borderId="11" xfId="0" applyNumberFormat="1" applyFont="1" applyBorder="1" applyAlignment="1">
      <alignment horizontal="center"/>
    </xf>
    <xf numFmtId="178" fontId="28" fillId="0" borderId="11" xfId="0" applyNumberFormat="1" applyFont="1" applyBorder="1" applyAlignment="1">
      <alignment horizontal="center"/>
    </xf>
    <xf numFmtId="178" fontId="23" fillId="24" borderId="11" xfId="0" applyNumberFormat="1" applyFont="1" applyFill="1" applyBorder="1" applyAlignment="1">
      <alignment horizontal="center"/>
    </xf>
    <xf numFmtId="0" fontId="23" fillId="0" borderId="11" xfId="0" applyFont="1" applyFill="1" applyBorder="1" applyAlignment="1">
      <alignment horizontal="left" vertical="center" wrapText="1"/>
    </xf>
    <xf numFmtId="178" fontId="38" fillId="24" borderId="0" xfId="0" applyNumberFormat="1" applyFont="1" applyFill="1" applyAlignment="1">
      <alignment horizontal="center"/>
    </xf>
    <xf numFmtId="0" fontId="23" fillId="0" borderId="11" xfId="0" applyFont="1" applyFill="1" applyBorder="1" applyAlignment="1">
      <alignment horizontal="left"/>
    </xf>
    <xf numFmtId="0" fontId="22" fillId="0" borderId="11" xfId="0" applyFont="1" applyFill="1" applyBorder="1" applyAlignment="1" applyProtection="1">
      <alignment horizontal="center" vertical="center" wrapText="1"/>
      <protection hidden="1"/>
    </xf>
    <xf numFmtId="0" fontId="30" fillId="0" borderId="11" xfId="0" applyFont="1" applyBorder="1" applyAlignment="1">
      <alignment horizontal="center" vertical="center" wrapText="1"/>
    </xf>
    <xf numFmtId="1" fontId="23" fillId="0" borderId="11" xfId="0" applyNumberFormat="1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 wrapText="1"/>
    </xf>
    <xf numFmtId="178" fontId="23" fillId="0" borderId="11" xfId="0" applyNumberFormat="1" applyFont="1" applyBorder="1" applyAlignment="1">
      <alignment horizontal="center" vertical="center" wrapText="1"/>
    </xf>
    <xf numFmtId="178" fontId="31" fillId="0" borderId="11" xfId="0" applyNumberFormat="1" applyFont="1" applyBorder="1" applyAlignment="1">
      <alignment horizontal="center" vertical="center" wrapText="1"/>
    </xf>
    <xf numFmtId="178" fontId="29" fillId="0" borderId="11" xfId="0" applyNumberFormat="1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178" fontId="44" fillId="0" borderId="0" xfId="0" applyNumberFormat="1" applyFont="1" applyFill="1" applyAlignment="1">
      <alignment horizontal="center" vertical="center"/>
    </xf>
    <xf numFmtId="0" fontId="0" fillId="0" borderId="0" xfId="0" applyFont="1" applyBorder="1" applyAlignment="1" applyProtection="1">
      <alignment horizontal="center"/>
      <protection hidden="1"/>
    </xf>
    <xf numFmtId="0" fontId="42" fillId="0" borderId="0" xfId="0" applyFont="1" applyFill="1" applyBorder="1" applyAlignment="1" applyProtection="1">
      <alignment horizontal="center"/>
      <protection hidden="1"/>
    </xf>
    <xf numFmtId="9" fontId="0" fillId="0" borderId="0" xfId="0" applyNumberFormat="1" applyFont="1" applyFill="1" applyBorder="1" applyAlignment="1" applyProtection="1">
      <alignment horizontal="center"/>
      <protection hidden="1"/>
    </xf>
    <xf numFmtId="0" fontId="0" fillId="0" borderId="0" xfId="0" applyFont="1" applyFill="1" applyAlignment="1" applyProtection="1">
      <alignment horizontal="center"/>
      <protection hidden="1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 applyProtection="1">
      <alignment vertical="center" wrapText="1"/>
      <protection hidden="1"/>
    </xf>
    <xf numFmtId="2" fontId="0" fillId="0" borderId="0" xfId="0" applyNumberFormat="1" applyFont="1" applyFill="1" applyBorder="1" applyAlignment="1" applyProtection="1">
      <alignment horizontal="center"/>
      <protection hidden="1"/>
    </xf>
    <xf numFmtId="179" fontId="0" fillId="0" borderId="0" xfId="0" applyNumberFormat="1" applyFont="1" applyFill="1" applyBorder="1" applyAlignment="1" applyProtection="1">
      <alignment horizontal="center"/>
      <protection hidden="1"/>
    </xf>
    <xf numFmtId="0" fontId="0" fillId="0" borderId="0" xfId="0" applyFont="1" applyFill="1" applyBorder="1" applyAlignment="1" applyProtection="1">
      <alignment wrapText="1"/>
      <protection hidden="1"/>
    </xf>
    <xf numFmtId="179" fontId="0" fillId="0" borderId="0" xfId="0" applyNumberFormat="1" applyFont="1" applyBorder="1" applyAlignment="1">
      <alignment/>
    </xf>
    <xf numFmtId="179" fontId="0" fillId="0" borderId="0" xfId="0" applyNumberFormat="1" applyFont="1" applyBorder="1" applyAlignment="1" applyProtection="1">
      <alignment horizontal="center"/>
      <protection hidden="1"/>
    </xf>
    <xf numFmtId="0" fontId="0" fillId="0" borderId="0" xfId="0" applyFont="1" applyFill="1" applyBorder="1" applyAlignment="1" applyProtection="1">
      <alignment horizontal="center"/>
      <protection hidden="1"/>
    </xf>
    <xf numFmtId="2" fontId="0" fillId="0" borderId="0" xfId="0" applyNumberFormat="1" applyFont="1" applyFill="1" applyBorder="1" applyAlignment="1" applyProtection="1">
      <alignment horizontal="center"/>
      <protection hidden="1"/>
    </xf>
    <xf numFmtId="0" fontId="0" fillId="0" borderId="0" xfId="0" applyFill="1" applyBorder="1" applyAlignment="1" applyProtection="1">
      <alignment horizontal="center"/>
      <protection hidden="1"/>
    </xf>
    <xf numFmtId="0" fontId="32" fillId="0" borderId="0" xfId="0" applyFont="1" applyFill="1" applyBorder="1" applyAlignment="1" applyProtection="1">
      <alignment horizontal="center"/>
      <protection hidden="1"/>
    </xf>
    <xf numFmtId="2" fontId="35" fillId="0" borderId="0" xfId="0" applyNumberFormat="1" applyFont="1" applyFill="1" applyBorder="1" applyAlignment="1" applyProtection="1">
      <alignment horizontal="center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178" fontId="0" fillId="0" borderId="0" xfId="0" applyNumberFormat="1" applyFont="1" applyFill="1" applyBorder="1" applyAlignment="1" applyProtection="1">
      <alignment horizontal="center"/>
      <protection hidden="1"/>
    </xf>
    <xf numFmtId="0" fontId="35" fillId="0" borderId="0" xfId="0" applyFont="1" applyFill="1" applyAlignment="1" applyProtection="1">
      <alignment horizontal="center"/>
      <protection hidden="1"/>
    </xf>
    <xf numFmtId="0" fontId="0" fillId="0" borderId="0" xfId="0" applyFill="1" applyAlignment="1" applyProtection="1">
      <alignment horizontal="center"/>
      <protection hidden="1"/>
    </xf>
    <xf numFmtId="0" fontId="32" fillId="0" borderId="0" xfId="0" applyFont="1" applyFill="1" applyAlignment="1" applyProtection="1">
      <alignment horizontal="center"/>
      <protection hidden="1"/>
    </xf>
    <xf numFmtId="1" fontId="25" fillId="0" borderId="0" xfId="0" applyNumberFormat="1" applyFont="1" applyAlignment="1">
      <alignment horizontal="left"/>
    </xf>
    <xf numFmtId="178" fontId="0" fillId="0" borderId="0" xfId="0" applyNumberFormat="1" applyFont="1" applyFill="1" applyAlignment="1" applyProtection="1">
      <alignment horizontal="left"/>
      <protection hidden="1"/>
    </xf>
    <xf numFmtId="178" fontId="0" fillId="0" borderId="0" xfId="0" applyNumberFormat="1" applyFont="1" applyAlignment="1" applyProtection="1">
      <alignment horizontal="left"/>
      <protection hidden="1"/>
    </xf>
    <xf numFmtId="178" fontId="0" fillId="0" borderId="0" xfId="0" applyNumberFormat="1" applyFont="1" applyBorder="1" applyAlignment="1" applyProtection="1">
      <alignment horizontal="left"/>
      <protection hidden="1"/>
    </xf>
    <xf numFmtId="178" fontId="25" fillId="0" borderId="0" xfId="0" applyNumberFormat="1" applyFont="1" applyFill="1" applyBorder="1" applyAlignment="1">
      <alignment horizontal="left"/>
    </xf>
    <xf numFmtId="178" fontId="0" fillId="0" borderId="0" xfId="0" applyNumberFormat="1" applyFont="1" applyFill="1" applyBorder="1" applyAlignment="1" applyProtection="1">
      <alignment horizontal="left"/>
      <protection hidden="1"/>
    </xf>
    <xf numFmtId="0" fontId="45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177" fontId="25" fillId="0" borderId="10" xfId="0" applyNumberFormat="1" applyFont="1" applyFill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6" fillId="0" borderId="11" xfId="0" applyFont="1" applyBorder="1" applyAlignment="1">
      <alignment horizontal="left" vertical="center"/>
    </xf>
    <xf numFmtId="0" fontId="46" fillId="0" borderId="11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left" vertical="center" wrapText="1"/>
    </xf>
    <xf numFmtId="193" fontId="46" fillId="0" borderId="11" xfId="0" applyNumberFormat="1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 wrapText="1"/>
    </xf>
    <xf numFmtId="0" fontId="43" fillId="0" borderId="0" xfId="83" applyFont="1" applyBorder="1" applyAlignment="1" applyProtection="1">
      <alignment horizontal="center" vertical="center"/>
      <protection hidden="1"/>
    </xf>
    <xf numFmtId="0" fontId="43" fillId="0" borderId="12" xfId="83" applyFont="1" applyBorder="1" applyAlignment="1" applyProtection="1">
      <alignment horizontal="center" vertical="center"/>
      <protection hidden="1"/>
    </xf>
    <xf numFmtId="0" fontId="27" fillId="25" borderId="13" xfId="0" applyFont="1" applyFill="1" applyBorder="1" applyAlignment="1">
      <alignment horizontal="center" vertical="center" wrapText="1"/>
    </xf>
    <xf numFmtId="0" fontId="27" fillId="25" borderId="14" xfId="0" applyFont="1" applyFill="1" applyBorder="1" applyAlignment="1">
      <alignment horizontal="center" vertical="center" wrapText="1"/>
    </xf>
    <xf numFmtId="0" fontId="26" fillId="25" borderId="13" xfId="0" applyFont="1" applyFill="1" applyBorder="1" applyAlignment="1">
      <alignment horizontal="center" vertical="center" wrapText="1"/>
    </xf>
    <xf numFmtId="0" fontId="26" fillId="25" borderId="14" xfId="0" applyFont="1" applyFill="1" applyBorder="1" applyAlignment="1">
      <alignment horizontal="center" vertical="center" wrapText="1"/>
    </xf>
    <xf numFmtId="0" fontId="26" fillId="25" borderId="10" xfId="0" applyFont="1" applyFill="1" applyBorder="1" applyAlignment="1">
      <alignment horizontal="center" vertical="center" wrapText="1"/>
    </xf>
    <xf numFmtId="2" fontId="29" fillId="0" borderId="0" xfId="0" applyNumberFormat="1" applyFont="1" applyFill="1" applyBorder="1" applyAlignment="1">
      <alignment horizontal="center" vertical="center" wrapText="1"/>
    </xf>
    <xf numFmtId="0" fontId="46" fillId="0" borderId="11" xfId="0" applyFont="1" applyBorder="1" applyAlignment="1">
      <alignment horizontal="left" vertical="center" wrapText="1"/>
    </xf>
    <xf numFmtId="0" fontId="47" fillId="0" borderId="11" xfId="0" applyFont="1" applyBorder="1" applyAlignment="1">
      <alignment horizontal="center" vertical="center"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Followed Hyperlink" xfId="94"/>
    <cellStyle name="Плохой" xfId="95"/>
    <cellStyle name="Пояснение" xfId="96"/>
    <cellStyle name="Примечание" xfId="97"/>
    <cellStyle name="Percent" xfId="98"/>
    <cellStyle name="Связанная ячейка" xfId="99"/>
    <cellStyle name="Текст предупреждения" xfId="100"/>
    <cellStyle name="Comma" xfId="101"/>
    <cellStyle name="Comma [0]" xfId="102"/>
    <cellStyle name="Хороший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I62"/>
  <sheetViews>
    <sheetView zoomScale="105" zoomScaleNormal="105" workbookViewId="0" topLeftCell="A1">
      <pane ySplit="4" topLeftCell="BM15" activePane="bottomLeft" state="frozen"/>
      <selection pane="topLeft" activeCell="A1" sqref="A1"/>
      <selection pane="bottomLeft" activeCell="M36" sqref="M36"/>
    </sheetView>
  </sheetViews>
  <sheetFormatPr defaultColWidth="9.00390625" defaultRowHeight="12.75"/>
  <cols>
    <col min="1" max="1" width="9.125" style="1" customWidth="1"/>
    <col min="2" max="2" width="10.75390625" style="1" customWidth="1"/>
    <col min="3" max="3" width="10.125" style="2" customWidth="1"/>
    <col min="4" max="4" width="14.875" style="2" customWidth="1"/>
    <col min="5" max="5" width="18.25390625" style="2" customWidth="1"/>
    <col min="6" max="6" width="12.00390625" style="2" customWidth="1"/>
    <col min="7" max="7" width="10.00390625" style="2" customWidth="1"/>
    <col min="8" max="9" width="12.75390625" style="2" customWidth="1"/>
    <col min="10" max="10" width="14.25390625" style="2" customWidth="1"/>
    <col min="11" max="11" width="11.125" style="2" customWidth="1"/>
    <col min="12" max="12" width="10.375" style="2" customWidth="1"/>
    <col min="13" max="13" width="13.00390625" style="2" customWidth="1"/>
    <col min="14" max="14" width="1.00390625" style="56" customWidth="1"/>
    <col min="15" max="15" width="5.375" style="44" customWidth="1"/>
    <col min="16" max="28" width="4.125" style="44" customWidth="1"/>
    <col min="29" max="29" width="5.375" style="44" customWidth="1"/>
    <col min="30" max="30" width="6.25390625" style="39" customWidth="1"/>
    <col min="31" max="31" width="7.25390625" style="2" customWidth="1"/>
    <col min="32" max="32" width="7.375" style="6" customWidth="1"/>
    <col min="33" max="33" width="17.125" style="2" customWidth="1"/>
    <col min="34" max="34" width="28.00390625" style="9" customWidth="1"/>
    <col min="35" max="16384" width="56.625" style="1" customWidth="1"/>
  </cols>
  <sheetData>
    <row r="1" spans="1:33" ht="38.25" customHeight="1">
      <c r="A1" s="140" t="s">
        <v>46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1"/>
      <c r="N1" s="5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35"/>
      <c r="AE1" s="27"/>
      <c r="AF1" s="49"/>
      <c r="AG1" s="27"/>
    </row>
    <row r="2" spans="1:33" ht="27" customHeight="1">
      <c r="A2" s="140"/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1"/>
      <c r="N2" s="5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35"/>
      <c r="AE2" s="27"/>
      <c r="AF2" s="49"/>
      <c r="AG2" s="27"/>
    </row>
    <row r="3" spans="1:54" ht="72" customHeight="1">
      <c r="A3" s="125" t="s">
        <v>48</v>
      </c>
      <c r="B3" s="125" t="s">
        <v>20</v>
      </c>
      <c r="C3" s="87"/>
      <c r="D3" s="87" t="s">
        <v>6</v>
      </c>
      <c r="E3" s="88" t="s">
        <v>16</v>
      </c>
      <c r="F3" s="89" t="s">
        <v>17</v>
      </c>
      <c r="G3" s="90" t="s">
        <v>62</v>
      </c>
      <c r="H3" s="91" t="s">
        <v>18</v>
      </c>
      <c r="I3" s="92" t="s">
        <v>19</v>
      </c>
      <c r="J3" s="91" t="s">
        <v>36</v>
      </c>
      <c r="K3" s="91" t="s">
        <v>25</v>
      </c>
      <c r="L3" s="91" t="s">
        <v>33</v>
      </c>
      <c r="M3" s="93" t="s">
        <v>21</v>
      </c>
      <c r="N3" s="51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  <c r="Z3" s="147"/>
      <c r="AA3" s="147"/>
      <c r="AB3" s="147"/>
      <c r="AC3" s="147"/>
      <c r="AD3" s="147"/>
      <c r="AE3" s="147"/>
      <c r="AF3" s="147"/>
      <c r="AG3" s="15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</row>
    <row r="4" spans="1:87" ht="73.5" customHeight="1">
      <c r="A4" s="126" t="s">
        <v>47</v>
      </c>
      <c r="B4" s="126" t="s">
        <v>23</v>
      </c>
      <c r="C4" s="87" t="s">
        <v>30</v>
      </c>
      <c r="D4" s="87" t="s">
        <v>31</v>
      </c>
      <c r="E4" s="94" t="s">
        <v>15</v>
      </c>
      <c r="F4" s="89" t="s">
        <v>22</v>
      </c>
      <c r="G4" s="94" t="s">
        <v>61</v>
      </c>
      <c r="H4" s="91" t="s">
        <v>27</v>
      </c>
      <c r="I4" s="91" t="s">
        <v>28</v>
      </c>
      <c r="J4" s="95" t="s">
        <v>35</v>
      </c>
      <c r="K4" s="95" t="s">
        <v>24</v>
      </c>
      <c r="L4" s="95" t="s">
        <v>26</v>
      </c>
      <c r="M4" s="96" t="s">
        <v>29</v>
      </c>
      <c r="N4" s="52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4"/>
      <c r="AD4" s="64"/>
      <c r="AE4" s="66"/>
      <c r="AF4" s="67"/>
      <c r="AG4" s="16"/>
      <c r="AH4" s="17"/>
      <c r="AI4" s="10"/>
      <c r="AJ4" s="7"/>
      <c r="AK4" s="3"/>
      <c r="AL4" s="3"/>
      <c r="AM4" s="3"/>
      <c r="AN4" s="3"/>
      <c r="AO4" s="3"/>
      <c r="AP4" s="3"/>
      <c r="AQ4" s="3"/>
      <c r="AR4" s="3"/>
      <c r="AS4" s="3"/>
      <c r="AT4" s="3"/>
      <c r="AU4" s="7"/>
      <c r="AV4" s="7"/>
      <c r="AW4" s="7"/>
      <c r="AX4" s="7"/>
      <c r="AY4" s="7"/>
      <c r="AZ4" s="7"/>
      <c r="BA4" s="7"/>
      <c r="BB4" s="7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</row>
    <row r="5" spans="1:54" ht="12.75" customHeight="1">
      <c r="A5" s="142" t="s">
        <v>44</v>
      </c>
      <c r="B5" s="143"/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75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42"/>
      <c r="AD5" s="37"/>
      <c r="AE5" s="20"/>
      <c r="AF5" s="20"/>
      <c r="AG5" s="12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</row>
    <row r="6" spans="1:54" ht="12.75" customHeight="1">
      <c r="A6" s="129" t="s">
        <v>49</v>
      </c>
      <c r="B6" s="127">
        <v>0.5</v>
      </c>
      <c r="C6" s="76" t="s">
        <v>0</v>
      </c>
      <c r="D6" s="77" t="s">
        <v>7</v>
      </c>
      <c r="E6" s="78" t="s">
        <v>41</v>
      </c>
      <c r="F6" s="79">
        <v>50000</v>
      </c>
      <c r="G6" s="80">
        <v>2000</v>
      </c>
      <c r="H6" s="81">
        <f>G6*B6</f>
        <v>1000</v>
      </c>
      <c r="I6" s="81">
        <f aca="true" t="shared" si="0" ref="I6:I27">H6*30</f>
        <v>30000</v>
      </c>
      <c r="J6" s="82">
        <v>5200</v>
      </c>
      <c r="K6" s="82">
        <v>20000</v>
      </c>
      <c r="L6" s="82">
        <f>J6+K6</f>
        <v>25200</v>
      </c>
      <c r="M6" s="82">
        <f>I6-L6</f>
        <v>4800</v>
      </c>
      <c r="N6" s="83"/>
      <c r="O6" s="69"/>
      <c r="P6" s="69"/>
      <c r="Q6" s="69"/>
      <c r="R6" s="69"/>
      <c r="S6" s="69"/>
      <c r="T6" s="69"/>
      <c r="U6" s="69"/>
      <c r="V6" s="69"/>
      <c r="W6" s="42"/>
      <c r="X6" s="42"/>
      <c r="Y6" s="42"/>
      <c r="Z6" s="42"/>
      <c r="AA6" s="42"/>
      <c r="AB6" s="42"/>
      <c r="AC6" s="42"/>
      <c r="AD6" s="37"/>
      <c r="AE6" s="20"/>
      <c r="AF6" s="20"/>
      <c r="AG6" s="12"/>
      <c r="AH6" s="33"/>
      <c r="AI6" s="34"/>
      <c r="AJ6" s="45"/>
      <c r="AK6" s="45"/>
      <c r="AL6" s="36"/>
      <c r="AM6" s="11"/>
      <c r="AN6" s="30"/>
      <c r="AO6" s="30"/>
      <c r="AP6" s="31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</row>
    <row r="7" spans="1:54" ht="12.75" customHeight="1">
      <c r="A7" s="129" t="s">
        <v>50</v>
      </c>
      <c r="B7" s="127">
        <v>0.5</v>
      </c>
      <c r="C7" s="76"/>
      <c r="D7" s="77"/>
      <c r="E7" s="78"/>
      <c r="F7" s="79"/>
      <c r="G7" s="80">
        <v>10000</v>
      </c>
      <c r="H7" s="81">
        <f>G7*B7</f>
        <v>5000</v>
      </c>
      <c r="I7" s="81">
        <f t="shared" si="0"/>
        <v>150000</v>
      </c>
      <c r="J7" s="82">
        <v>5200</v>
      </c>
      <c r="K7" s="82">
        <v>20000</v>
      </c>
      <c r="L7" s="82">
        <f>J7+K7</f>
        <v>25200</v>
      </c>
      <c r="M7" s="82">
        <f>I7-L7</f>
        <v>124800</v>
      </c>
      <c r="N7" s="83"/>
      <c r="O7" s="69"/>
      <c r="P7" s="69"/>
      <c r="Q7" s="69"/>
      <c r="R7" s="69"/>
      <c r="S7" s="69"/>
      <c r="T7" s="69"/>
      <c r="U7" s="69"/>
      <c r="V7" s="69"/>
      <c r="W7" s="42"/>
      <c r="X7" s="42"/>
      <c r="Y7" s="42"/>
      <c r="Z7" s="42"/>
      <c r="AA7" s="42"/>
      <c r="AB7" s="42"/>
      <c r="AC7" s="42"/>
      <c r="AD7" s="37"/>
      <c r="AE7" s="20"/>
      <c r="AF7" s="20"/>
      <c r="AG7" s="12"/>
      <c r="AH7" s="33"/>
      <c r="AI7" s="34"/>
      <c r="AJ7" s="45"/>
      <c r="AK7" s="45"/>
      <c r="AL7" s="36"/>
      <c r="AM7" s="11"/>
      <c r="AN7" s="30"/>
      <c r="AO7" s="30"/>
      <c r="AP7" s="31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</row>
    <row r="8" spans="1:54" ht="12.75" customHeight="1">
      <c r="A8" s="129" t="s">
        <v>51</v>
      </c>
      <c r="B8" s="127">
        <v>0.5</v>
      </c>
      <c r="C8" s="76"/>
      <c r="D8" s="77"/>
      <c r="E8" s="78"/>
      <c r="F8" s="79"/>
      <c r="G8" s="80">
        <v>20000</v>
      </c>
      <c r="H8" s="81">
        <f>G8*B8</f>
        <v>10000</v>
      </c>
      <c r="I8" s="81">
        <f t="shared" si="0"/>
        <v>300000</v>
      </c>
      <c r="J8" s="82">
        <v>5200</v>
      </c>
      <c r="K8" s="82">
        <v>20000</v>
      </c>
      <c r="L8" s="82">
        <f>J8+K8</f>
        <v>25200</v>
      </c>
      <c r="M8" s="82">
        <f>I8-L8</f>
        <v>274800</v>
      </c>
      <c r="N8" s="83"/>
      <c r="O8" s="69"/>
      <c r="P8" s="69"/>
      <c r="Q8" s="69"/>
      <c r="R8" s="69"/>
      <c r="S8" s="69"/>
      <c r="T8" s="69"/>
      <c r="U8" s="69"/>
      <c r="V8" s="69"/>
      <c r="W8" s="42"/>
      <c r="X8" s="42"/>
      <c r="Y8" s="42"/>
      <c r="Z8" s="42"/>
      <c r="AA8" s="42"/>
      <c r="AB8" s="42"/>
      <c r="AC8" s="42"/>
      <c r="AD8" s="37"/>
      <c r="AE8" s="20"/>
      <c r="AF8" s="20"/>
      <c r="AG8" s="12"/>
      <c r="AH8" s="33"/>
      <c r="AI8" s="34"/>
      <c r="AJ8" s="45"/>
      <c r="AK8" s="45"/>
      <c r="AL8" s="36"/>
      <c r="AM8" s="11"/>
      <c r="AN8" s="30"/>
      <c r="AO8" s="30"/>
      <c r="AP8" s="31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</row>
    <row r="9" spans="1:54" ht="12.75" customHeight="1">
      <c r="A9" s="129" t="s">
        <v>52</v>
      </c>
      <c r="B9" s="127">
        <v>0.6</v>
      </c>
      <c r="C9" s="76"/>
      <c r="D9" s="77"/>
      <c r="E9" s="78"/>
      <c r="F9" s="79"/>
      <c r="G9" s="80">
        <v>30000</v>
      </c>
      <c r="H9" s="81">
        <f>G9*B9</f>
        <v>18000</v>
      </c>
      <c r="I9" s="81">
        <f t="shared" si="0"/>
        <v>540000</v>
      </c>
      <c r="J9" s="82">
        <v>5200</v>
      </c>
      <c r="K9" s="82">
        <v>20000</v>
      </c>
      <c r="L9" s="82">
        <f>J9+K9</f>
        <v>25200</v>
      </c>
      <c r="M9" s="82">
        <f>I9-L9</f>
        <v>514800</v>
      </c>
      <c r="N9" s="83"/>
      <c r="O9" s="69"/>
      <c r="P9" s="69"/>
      <c r="Q9" s="69"/>
      <c r="R9" s="69"/>
      <c r="S9" s="69"/>
      <c r="T9" s="69"/>
      <c r="U9" s="69"/>
      <c r="V9" s="69"/>
      <c r="W9" s="42"/>
      <c r="X9" s="42"/>
      <c r="Y9" s="42"/>
      <c r="Z9" s="42"/>
      <c r="AA9" s="42"/>
      <c r="AB9" s="42"/>
      <c r="AC9" s="42"/>
      <c r="AD9" s="37"/>
      <c r="AE9" s="20"/>
      <c r="AF9" s="20"/>
      <c r="AG9" s="12"/>
      <c r="AH9" s="33"/>
      <c r="AI9" s="34"/>
      <c r="AJ9" s="45"/>
      <c r="AK9" s="45"/>
      <c r="AL9" s="36"/>
      <c r="AM9" s="11"/>
      <c r="AN9" s="30"/>
      <c r="AO9" s="30"/>
      <c r="AP9" s="31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</row>
    <row r="10" spans="1:54" ht="12.75" customHeight="1">
      <c r="A10" s="129" t="s">
        <v>53</v>
      </c>
      <c r="B10" s="127">
        <v>1</v>
      </c>
      <c r="C10" s="76"/>
      <c r="D10" s="77"/>
      <c r="E10" s="78"/>
      <c r="F10" s="79"/>
      <c r="G10" s="80">
        <v>30000</v>
      </c>
      <c r="H10" s="81">
        <f>G10*B10</f>
        <v>30000</v>
      </c>
      <c r="I10" s="81">
        <f t="shared" si="0"/>
        <v>900000</v>
      </c>
      <c r="J10" s="82">
        <v>5200</v>
      </c>
      <c r="K10" s="82">
        <v>10000</v>
      </c>
      <c r="L10" s="82">
        <f>J10+K10</f>
        <v>15200</v>
      </c>
      <c r="M10" s="82">
        <f>I10-L10</f>
        <v>884800</v>
      </c>
      <c r="N10" s="83"/>
      <c r="O10" s="69"/>
      <c r="P10" s="69"/>
      <c r="Q10" s="69"/>
      <c r="R10" s="69"/>
      <c r="S10" s="69"/>
      <c r="T10" s="69"/>
      <c r="U10" s="69"/>
      <c r="V10" s="69"/>
      <c r="W10" s="42"/>
      <c r="X10" s="42"/>
      <c r="Y10" s="42"/>
      <c r="Z10" s="42"/>
      <c r="AA10" s="42"/>
      <c r="AB10" s="42"/>
      <c r="AC10" s="42"/>
      <c r="AD10" s="37"/>
      <c r="AE10" s="20"/>
      <c r="AF10" s="20"/>
      <c r="AG10" s="12"/>
      <c r="AH10" s="33"/>
      <c r="AI10" s="34"/>
      <c r="AJ10" s="45"/>
      <c r="AK10" s="45"/>
      <c r="AL10" s="36"/>
      <c r="AM10" s="11"/>
      <c r="AN10" s="30"/>
      <c r="AO10" s="30"/>
      <c r="AP10" s="31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</row>
    <row r="11" spans="1:54" ht="12.75" customHeight="1">
      <c r="A11" s="129" t="s">
        <v>54</v>
      </c>
      <c r="B11" s="127">
        <v>1</v>
      </c>
      <c r="C11" s="76"/>
      <c r="D11" s="77"/>
      <c r="E11" s="78"/>
      <c r="F11" s="79"/>
      <c r="G11" s="80">
        <v>30000</v>
      </c>
      <c r="H11" s="81">
        <f aca="true" t="shared" si="1" ref="H11:H17">G11*B11</f>
        <v>30000</v>
      </c>
      <c r="I11" s="81">
        <f t="shared" si="0"/>
        <v>900000</v>
      </c>
      <c r="J11" s="82">
        <v>5200</v>
      </c>
      <c r="K11" s="82">
        <v>10000</v>
      </c>
      <c r="L11" s="82">
        <f aca="true" t="shared" si="2" ref="L11:L17">J11+K11</f>
        <v>15200</v>
      </c>
      <c r="M11" s="82">
        <f aca="true" t="shared" si="3" ref="M11:M17">I11-L11</f>
        <v>884800</v>
      </c>
      <c r="N11" s="83"/>
      <c r="O11" s="69"/>
      <c r="P11" s="69"/>
      <c r="Q11" s="69"/>
      <c r="R11" s="69"/>
      <c r="S11" s="69"/>
      <c r="T11" s="69"/>
      <c r="U11" s="69"/>
      <c r="V11" s="69"/>
      <c r="W11" s="42"/>
      <c r="X11" s="42"/>
      <c r="Y11" s="42"/>
      <c r="Z11" s="42"/>
      <c r="AA11" s="42"/>
      <c r="AB11" s="42"/>
      <c r="AC11" s="42"/>
      <c r="AD11" s="37"/>
      <c r="AE11" s="20"/>
      <c r="AF11" s="20"/>
      <c r="AG11" s="12"/>
      <c r="AH11" s="33"/>
      <c r="AI11" s="34"/>
      <c r="AJ11" s="45"/>
      <c r="AK11" s="45"/>
      <c r="AL11" s="36"/>
      <c r="AM11" s="11"/>
      <c r="AN11" s="30"/>
      <c r="AO11" s="30"/>
      <c r="AP11" s="31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</row>
    <row r="12" spans="1:54" ht="12.75" customHeight="1">
      <c r="A12" s="129" t="s">
        <v>55</v>
      </c>
      <c r="B12" s="127">
        <v>1</v>
      </c>
      <c r="C12" s="76"/>
      <c r="D12" s="77"/>
      <c r="E12" s="78"/>
      <c r="F12" s="79"/>
      <c r="G12" s="80">
        <v>30000</v>
      </c>
      <c r="H12" s="81">
        <f t="shared" si="1"/>
        <v>30000</v>
      </c>
      <c r="I12" s="81">
        <f t="shared" si="0"/>
        <v>900000</v>
      </c>
      <c r="J12" s="82">
        <v>5200</v>
      </c>
      <c r="K12" s="82">
        <v>10000</v>
      </c>
      <c r="L12" s="82">
        <f t="shared" si="2"/>
        <v>15200</v>
      </c>
      <c r="M12" s="82">
        <f t="shared" si="3"/>
        <v>884800</v>
      </c>
      <c r="N12" s="83"/>
      <c r="O12" s="69"/>
      <c r="P12" s="69"/>
      <c r="Q12" s="69"/>
      <c r="R12" s="69"/>
      <c r="S12" s="69"/>
      <c r="T12" s="69"/>
      <c r="U12" s="69"/>
      <c r="V12" s="69"/>
      <c r="W12" s="42"/>
      <c r="X12" s="42"/>
      <c r="Y12" s="42"/>
      <c r="Z12" s="42"/>
      <c r="AA12" s="42"/>
      <c r="AB12" s="42"/>
      <c r="AC12" s="42"/>
      <c r="AD12" s="37"/>
      <c r="AE12" s="20"/>
      <c r="AF12" s="20"/>
      <c r="AG12" s="12"/>
      <c r="AH12" s="33"/>
      <c r="AI12" s="34"/>
      <c r="AJ12" s="45"/>
      <c r="AK12" s="45"/>
      <c r="AL12" s="36"/>
      <c r="AM12" s="11"/>
      <c r="AN12" s="30"/>
      <c r="AO12" s="30"/>
      <c r="AP12" s="31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</row>
    <row r="13" spans="1:54" ht="12.75" customHeight="1">
      <c r="A13" s="129" t="s">
        <v>56</v>
      </c>
      <c r="B13" s="127">
        <v>1</v>
      </c>
      <c r="C13" s="76"/>
      <c r="D13" s="77"/>
      <c r="E13" s="78"/>
      <c r="F13" s="79"/>
      <c r="G13" s="80">
        <v>30000</v>
      </c>
      <c r="H13" s="81">
        <f t="shared" si="1"/>
        <v>30000</v>
      </c>
      <c r="I13" s="81">
        <f t="shared" si="0"/>
        <v>900000</v>
      </c>
      <c r="J13" s="82">
        <v>5200</v>
      </c>
      <c r="K13" s="82">
        <v>10000</v>
      </c>
      <c r="L13" s="82">
        <f t="shared" si="2"/>
        <v>15200</v>
      </c>
      <c r="M13" s="82">
        <f t="shared" si="3"/>
        <v>884800</v>
      </c>
      <c r="N13" s="83"/>
      <c r="O13" s="69"/>
      <c r="P13" s="69"/>
      <c r="Q13" s="69"/>
      <c r="R13" s="69"/>
      <c r="S13" s="69"/>
      <c r="T13" s="69"/>
      <c r="U13" s="69"/>
      <c r="V13" s="69"/>
      <c r="W13" s="42"/>
      <c r="X13" s="42"/>
      <c r="Y13" s="42"/>
      <c r="Z13" s="42"/>
      <c r="AA13" s="42"/>
      <c r="AB13" s="42"/>
      <c r="AC13" s="42"/>
      <c r="AD13" s="37"/>
      <c r="AE13" s="20"/>
      <c r="AF13" s="20"/>
      <c r="AG13" s="12"/>
      <c r="AH13" s="33"/>
      <c r="AI13" s="34"/>
      <c r="AJ13" s="45"/>
      <c r="AK13" s="45"/>
      <c r="AL13" s="36"/>
      <c r="AM13" s="11"/>
      <c r="AN13" s="30"/>
      <c r="AO13" s="30"/>
      <c r="AP13" s="31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</row>
    <row r="14" spans="1:54" ht="12.75" customHeight="1">
      <c r="A14" s="129" t="s">
        <v>57</v>
      </c>
      <c r="B14" s="127">
        <v>1</v>
      </c>
      <c r="C14" s="76"/>
      <c r="D14" s="77"/>
      <c r="E14" s="78"/>
      <c r="F14" s="79"/>
      <c r="G14" s="80">
        <v>30000</v>
      </c>
      <c r="H14" s="81">
        <f t="shared" si="1"/>
        <v>30000</v>
      </c>
      <c r="I14" s="81">
        <f t="shared" si="0"/>
        <v>900000</v>
      </c>
      <c r="J14" s="82">
        <v>5200</v>
      </c>
      <c r="K14" s="82">
        <v>10000</v>
      </c>
      <c r="L14" s="82">
        <f t="shared" si="2"/>
        <v>15200</v>
      </c>
      <c r="M14" s="82">
        <f t="shared" si="3"/>
        <v>884800</v>
      </c>
      <c r="N14" s="83"/>
      <c r="O14" s="69"/>
      <c r="P14" s="69"/>
      <c r="Q14" s="69"/>
      <c r="R14" s="69"/>
      <c r="S14" s="69"/>
      <c r="T14" s="69"/>
      <c r="U14" s="69"/>
      <c r="V14" s="69"/>
      <c r="W14" s="42"/>
      <c r="X14" s="42"/>
      <c r="Y14" s="42"/>
      <c r="Z14" s="42"/>
      <c r="AA14" s="42"/>
      <c r="AB14" s="42"/>
      <c r="AC14" s="42"/>
      <c r="AD14" s="37"/>
      <c r="AE14" s="20"/>
      <c r="AF14" s="20"/>
      <c r="AG14" s="12"/>
      <c r="AH14" s="33"/>
      <c r="AI14" s="34"/>
      <c r="AJ14" s="45"/>
      <c r="AK14" s="45"/>
      <c r="AL14" s="36"/>
      <c r="AM14" s="11"/>
      <c r="AN14" s="30"/>
      <c r="AO14" s="30"/>
      <c r="AP14" s="31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</row>
    <row r="15" spans="1:54" ht="12.75" customHeight="1">
      <c r="A15" s="129" t="s">
        <v>58</v>
      </c>
      <c r="B15" s="127">
        <v>1</v>
      </c>
      <c r="C15" s="76"/>
      <c r="D15" s="77"/>
      <c r="E15" s="78"/>
      <c r="F15" s="79"/>
      <c r="G15" s="80">
        <v>30000</v>
      </c>
      <c r="H15" s="81">
        <f t="shared" si="1"/>
        <v>30000</v>
      </c>
      <c r="I15" s="81">
        <f t="shared" si="0"/>
        <v>900000</v>
      </c>
      <c r="J15" s="82">
        <v>5200</v>
      </c>
      <c r="K15" s="82">
        <v>10000</v>
      </c>
      <c r="L15" s="82">
        <f t="shared" si="2"/>
        <v>15200</v>
      </c>
      <c r="M15" s="82">
        <f t="shared" si="3"/>
        <v>884800</v>
      </c>
      <c r="N15" s="83"/>
      <c r="O15" s="69"/>
      <c r="P15" s="69"/>
      <c r="Q15" s="69"/>
      <c r="R15" s="69"/>
      <c r="S15" s="69"/>
      <c r="T15" s="69"/>
      <c r="U15" s="69"/>
      <c r="V15" s="69"/>
      <c r="W15" s="42"/>
      <c r="X15" s="42"/>
      <c r="Y15" s="42"/>
      <c r="Z15" s="42"/>
      <c r="AA15" s="42"/>
      <c r="AB15" s="42"/>
      <c r="AC15" s="42"/>
      <c r="AD15" s="37"/>
      <c r="AE15" s="20"/>
      <c r="AF15" s="20"/>
      <c r="AG15" s="12"/>
      <c r="AH15" s="33"/>
      <c r="AI15" s="34"/>
      <c r="AJ15" s="45"/>
      <c r="AK15" s="45"/>
      <c r="AL15" s="36"/>
      <c r="AM15" s="11"/>
      <c r="AN15" s="30"/>
      <c r="AO15" s="30"/>
      <c r="AP15" s="31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</row>
    <row r="16" spans="1:54" ht="12.75" customHeight="1">
      <c r="A16" s="129" t="s">
        <v>59</v>
      </c>
      <c r="B16" s="127">
        <v>1</v>
      </c>
      <c r="C16" s="76"/>
      <c r="D16" s="77"/>
      <c r="E16" s="78"/>
      <c r="F16" s="79"/>
      <c r="G16" s="80">
        <v>30000</v>
      </c>
      <c r="H16" s="81">
        <f t="shared" si="1"/>
        <v>30000</v>
      </c>
      <c r="I16" s="81">
        <f t="shared" si="0"/>
        <v>900000</v>
      </c>
      <c r="J16" s="82">
        <v>5200</v>
      </c>
      <c r="K16" s="82">
        <v>10000</v>
      </c>
      <c r="L16" s="82">
        <f t="shared" si="2"/>
        <v>15200</v>
      </c>
      <c r="M16" s="82">
        <f t="shared" si="3"/>
        <v>884800</v>
      </c>
      <c r="N16" s="83"/>
      <c r="O16" s="69"/>
      <c r="P16" s="69"/>
      <c r="Q16" s="69"/>
      <c r="R16" s="69"/>
      <c r="S16" s="69"/>
      <c r="T16" s="69"/>
      <c r="U16" s="69"/>
      <c r="V16" s="69"/>
      <c r="W16" s="42"/>
      <c r="X16" s="42"/>
      <c r="Y16" s="42"/>
      <c r="Z16" s="42"/>
      <c r="AA16" s="42"/>
      <c r="AB16" s="42"/>
      <c r="AC16" s="42"/>
      <c r="AD16" s="37"/>
      <c r="AE16" s="20"/>
      <c r="AF16" s="20"/>
      <c r="AG16" s="12"/>
      <c r="AH16" s="33"/>
      <c r="AI16" s="34"/>
      <c r="AJ16" s="45"/>
      <c r="AK16" s="45"/>
      <c r="AL16" s="36"/>
      <c r="AM16" s="11"/>
      <c r="AN16" s="30"/>
      <c r="AO16" s="30"/>
      <c r="AP16" s="31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</row>
    <row r="17" spans="1:54" ht="12.75" customHeight="1">
      <c r="A17" s="129" t="s">
        <v>60</v>
      </c>
      <c r="B17" s="127">
        <v>1</v>
      </c>
      <c r="C17" s="76"/>
      <c r="D17" s="77"/>
      <c r="E17" s="78"/>
      <c r="F17" s="79"/>
      <c r="G17" s="80">
        <v>30000</v>
      </c>
      <c r="H17" s="81">
        <f t="shared" si="1"/>
        <v>30000</v>
      </c>
      <c r="I17" s="81">
        <f t="shared" si="0"/>
        <v>900000</v>
      </c>
      <c r="J17" s="82">
        <v>5200</v>
      </c>
      <c r="K17" s="82">
        <v>10000</v>
      </c>
      <c r="L17" s="82">
        <f t="shared" si="2"/>
        <v>15200</v>
      </c>
      <c r="M17" s="82">
        <f t="shared" si="3"/>
        <v>884800</v>
      </c>
      <c r="N17" s="83"/>
      <c r="O17" s="69"/>
      <c r="P17" s="69"/>
      <c r="Q17" s="69"/>
      <c r="R17" s="69"/>
      <c r="S17" s="69"/>
      <c r="T17" s="69"/>
      <c r="U17" s="69"/>
      <c r="V17" s="69"/>
      <c r="W17" s="42"/>
      <c r="X17" s="42"/>
      <c r="Y17" s="42"/>
      <c r="Z17" s="42"/>
      <c r="AA17" s="42"/>
      <c r="AB17" s="42"/>
      <c r="AC17" s="42"/>
      <c r="AD17" s="37"/>
      <c r="AE17" s="20"/>
      <c r="AF17" s="20"/>
      <c r="AG17" s="12"/>
      <c r="AH17" s="33"/>
      <c r="AI17" s="34"/>
      <c r="AJ17" s="45"/>
      <c r="AK17" s="45"/>
      <c r="AL17" s="36"/>
      <c r="AM17" s="11"/>
      <c r="AN17" s="30"/>
      <c r="AO17" s="30"/>
      <c r="AP17" s="31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</row>
    <row r="18" spans="1:54" ht="12.75" customHeight="1">
      <c r="A18" s="129"/>
      <c r="B18" s="127"/>
      <c r="C18" s="76"/>
      <c r="D18" s="77"/>
      <c r="E18" s="78"/>
      <c r="F18" s="119" t="s">
        <v>37</v>
      </c>
      <c r="H18" s="71" t="s">
        <v>38</v>
      </c>
      <c r="I18" s="81">
        <f>SUM(I6:I17)</f>
        <v>8220000</v>
      </c>
      <c r="J18" s="82"/>
      <c r="K18" s="82"/>
      <c r="L18" s="82"/>
      <c r="M18" s="82">
        <f>SUM(M6:M17)</f>
        <v>7997600</v>
      </c>
      <c r="N18" s="83"/>
      <c r="O18" s="69"/>
      <c r="P18" s="69"/>
      <c r="Q18" s="69"/>
      <c r="R18" s="69"/>
      <c r="S18" s="69"/>
      <c r="T18" s="69"/>
      <c r="U18" s="69"/>
      <c r="V18" s="69"/>
      <c r="W18" s="42"/>
      <c r="X18" s="42"/>
      <c r="Y18" s="42"/>
      <c r="Z18" s="42"/>
      <c r="AA18" s="42"/>
      <c r="AB18" s="42"/>
      <c r="AC18" s="42"/>
      <c r="AD18" s="37"/>
      <c r="AE18" s="20"/>
      <c r="AF18" s="20"/>
      <c r="AG18" s="12"/>
      <c r="AH18" s="33"/>
      <c r="AI18" s="34"/>
      <c r="AJ18" s="45"/>
      <c r="AK18" s="45"/>
      <c r="AL18" s="36"/>
      <c r="AM18" s="11"/>
      <c r="AN18" s="30"/>
      <c r="AO18" s="30"/>
      <c r="AP18" s="31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</row>
    <row r="19" spans="1:54" ht="12.75" customHeight="1">
      <c r="A19" s="128"/>
      <c r="B19" s="127"/>
      <c r="C19" s="76"/>
      <c r="D19" s="77"/>
      <c r="E19" s="78"/>
      <c r="F19" s="79"/>
      <c r="G19" s="80"/>
      <c r="H19" s="81"/>
      <c r="I19" s="81"/>
      <c r="J19" s="82"/>
      <c r="K19" s="82"/>
      <c r="L19" s="82"/>
      <c r="M19" s="82"/>
      <c r="N19" s="83"/>
      <c r="O19" s="69"/>
      <c r="P19" s="69"/>
      <c r="Q19" s="69"/>
      <c r="R19" s="69"/>
      <c r="S19" s="69"/>
      <c r="T19" s="69"/>
      <c r="U19" s="69"/>
      <c r="V19" s="69"/>
      <c r="W19" s="42"/>
      <c r="X19" s="42"/>
      <c r="Y19" s="42"/>
      <c r="Z19" s="42"/>
      <c r="AA19" s="42"/>
      <c r="AB19" s="42"/>
      <c r="AC19" s="42"/>
      <c r="AD19" s="37"/>
      <c r="AE19" s="20"/>
      <c r="AF19" s="20"/>
      <c r="AG19" s="12"/>
      <c r="AH19" s="33"/>
      <c r="AI19" s="34"/>
      <c r="AJ19" s="45"/>
      <c r="AK19" s="45"/>
      <c r="AL19" s="36"/>
      <c r="AM19" s="11"/>
      <c r="AN19" s="30"/>
      <c r="AO19" s="30"/>
      <c r="AP19" s="31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</row>
    <row r="20" spans="1:54" ht="12.75" customHeight="1">
      <c r="A20" s="144" t="s">
        <v>45</v>
      </c>
      <c r="B20" s="145"/>
      <c r="C20" s="145"/>
      <c r="D20" s="145"/>
      <c r="E20" s="145"/>
      <c r="F20" s="145"/>
      <c r="G20" s="145"/>
      <c r="H20" s="145"/>
      <c r="I20" s="145"/>
      <c r="J20" s="145"/>
      <c r="K20" s="145"/>
      <c r="L20" s="145"/>
      <c r="M20" s="146"/>
      <c r="N20" s="83"/>
      <c r="O20" s="69"/>
      <c r="P20" s="69"/>
      <c r="Q20" s="69"/>
      <c r="R20" s="69"/>
      <c r="S20" s="69"/>
      <c r="T20" s="69"/>
      <c r="U20" s="69"/>
      <c r="V20" s="69"/>
      <c r="W20" s="42"/>
      <c r="X20" s="42"/>
      <c r="Y20" s="42"/>
      <c r="Z20" s="42"/>
      <c r="AA20" s="42"/>
      <c r="AB20" s="42"/>
      <c r="AC20" s="42"/>
      <c r="AD20" s="37"/>
      <c r="AE20" s="20"/>
      <c r="AF20" s="20"/>
      <c r="AG20" s="12"/>
      <c r="AH20" s="33"/>
      <c r="AI20" s="34"/>
      <c r="AJ20" s="45"/>
      <c r="AK20" s="45"/>
      <c r="AL20" s="36"/>
      <c r="AM20" s="11"/>
      <c r="AN20" s="30"/>
      <c r="AO20" s="30"/>
      <c r="AP20" s="31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</row>
    <row r="21" spans="1:54" ht="12.75" customHeight="1">
      <c r="A21" s="128"/>
      <c r="B21" s="127">
        <v>1</v>
      </c>
      <c r="C21" s="84" t="s">
        <v>13</v>
      </c>
      <c r="D21" s="86" t="s">
        <v>14</v>
      </c>
      <c r="E21" s="78" t="s">
        <v>42</v>
      </c>
      <c r="F21" s="79">
        <v>6000</v>
      </c>
      <c r="G21" s="80">
        <f aca="true" t="shared" si="4" ref="G21:G27">F21*60/100</f>
        <v>3600</v>
      </c>
      <c r="H21" s="81">
        <v>3600</v>
      </c>
      <c r="I21" s="81">
        <v>108000</v>
      </c>
      <c r="J21" s="82"/>
      <c r="K21" s="82">
        <v>5000</v>
      </c>
      <c r="L21" s="82">
        <f aca="true" t="shared" si="5" ref="L21:L27">J21+K21</f>
        <v>5000</v>
      </c>
      <c r="M21" s="82">
        <f aca="true" t="shared" si="6" ref="M21:M27">I21-L21</f>
        <v>103000</v>
      </c>
      <c r="N21" s="83"/>
      <c r="O21" s="69"/>
      <c r="P21" s="69"/>
      <c r="Q21" s="69"/>
      <c r="R21" s="69"/>
      <c r="S21" s="69"/>
      <c r="T21" s="69"/>
      <c r="U21" s="69"/>
      <c r="V21" s="69"/>
      <c r="W21" s="42"/>
      <c r="X21" s="42"/>
      <c r="Y21" s="42"/>
      <c r="Z21" s="42"/>
      <c r="AA21" s="42"/>
      <c r="AB21" s="42"/>
      <c r="AC21" s="42"/>
      <c r="AD21" s="37"/>
      <c r="AE21" s="20"/>
      <c r="AF21" s="20"/>
      <c r="AG21" s="12"/>
      <c r="AH21" s="33"/>
      <c r="AI21" s="34"/>
      <c r="AJ21" s="45"/>
      <c r="AK21" s="45"/>
      <c r="AL21" s="36"/>
      <c r="AM21" s="11"/>
      <c r="AN21" s="30"/>
      <c r="AO21" s="30"/>
      <c r="AP21" s="31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</row>
    <row r="22" spans="1:54" ht="12.75" customHeight="1">
      <c r="A22" s="128"/>
      <c r="B22" s="127">
        <v>1</v>
      </c>
      <c r="C22" s="76" t="s">
        <v>1</v>
      </c>
      <c r="D22" s="77" t="s">
        <v>8</v>
      </c>
      <c r="E22" s="78" t="s">
        <v>42</v>
      </c>
      <c r="F22" s="79">
        <v>6000</v>
      </c>
      <c r="G22" s="80">
        <f t="shared" si="4"/>
        <v>3600</v>
      </c>
      <c r="H22" s="81">
        <f aca="true" t="shared" si="7" ref="H22:H27">G22*B22</f>
        <v>3600</v>
      </c>
      <c r="I22" s="81">
        <f t="shared" si="0"/>
        <v>108000</v>
      </c>
      <c r="J22" s="82"/>
      <c r="K22" s="82">
        <v>5000</v>
      </c>
      <c r="L22" s="82">
        <f t="shared" si="5"/>
        <v>5000</v>
      </c>
      <c r="M22" s="82">
        <f t="shared" si="6"/>
        <v>103000</v>
      </c>
      <c r="N22" s="83"/>
      <c r="O22" s="69"/>
      <c r="P22" s="69"/>
      <c r="Q22" s="69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37"/>
      <c r="AE22" s="20"/>
      <c r="AF22" s="20"/>
      <c r="AG22" s="12"/>
      <c r="AH22" s="29"/>
      <c r="AI22" s="34"/>
      <c r="AJ22" s="41"/>
      <c r="AK22" s="45"/>
      <c r="AL22" s="36"/>
      <c r="AM22" s="11"/>
      <c r="AN22" s="30"/>
      <c r="AO22" s="30"/>
      <c r="AP22" s="31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</row>
    <row r="23" spans="1:54" ht="12.75" customHeight="1">
      <c r="A23" s="128"/>
      <c r="B23" s="127">
        <v>1</v>
      </c>
      <c r="C23" s="76" t="s">
        <v>5</v>
      </c>
      <c r="D23" s="77" t="s">
        <v>9</v>
      </c>
      <c r="E23" s="78" t="s">
        <v>42</v>
      </c>
      <c r="F23" s="79">
        <v>6000</v>
      </c>
      <c r="G23" s="80">
        <f t="shared" si="4"/>
        <v>3600</v>
      </c>
      <c r="H23" s="81">
        <f t="shared" si="7"/>
        <v>3600</v>
      </c>
      <c r="I23" s="81">
        <f t="shared" si="0"/>
        <v>108000</v>
      </c>
      <c r="J23" s="82"/>
      <c r="K23" s="82">
        <v>5000</v>
      </c>
      <c r="L23" s="82">
        <f t="shared" si="5"/>
        <v>5000</v>
      </c>
      <c r="M23" s="82">
        <f t="shared" si="6"/>
        <v>103000</v>
      </c>
      <c r="N23" s="83"/>
      <c r="O23" s="69"/>
      <c r="P23" s="69"/>
      <c r="Q23" s="69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37"/>
      <c r="AE23" s="20"/>
      <c r="AF23" s="20"/>
      <c r="AG23" s="12"/>
      <c r="AH23" s="29"/>
      <c r="AI23" s="34"/>
      <c r="AJ23" s="45"/>
      <c r="AK23" s="45"/>
      <c r="AL23" s="36"/>
      <c r="AM23" s="11"/>
      <c r="AN23" s="30"/>
      <c r="AO23" s="30"/>
      <c r="AP23" s="31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</row>
    <row r="24" spans="1:54" ht="12.75" customHeight="1">
      <c r="A24" s="128"/>
      <c r="B24" s="127">
        <v>1</v>
      </c>
      <c r="C24" s="76" t="s">
        <v>39</v>
      </c>
      <c r="D24" t="s">
        <v>40</v>
      </c>
      <c r="E24" s="78" t="s">
        <v>42</v>
      </c>
      <c r="F24" s="79">
        <v>6000</v>
      </c>
      <c r="G24" s="80">
        <f t="shared" si="4"/>
        <v>3600</v>
      </c>
      <c r="H24" s="81">
        <f t="shared" si="7"/>
        <v>3600</v>
      </c>
      <c r="I24" s="81">
        <f t="shared" si="0"/>
        <v>108000</v>
      </c>
      <c r="J24" s="82"/>
      <c r="K24" s="82">
        <v>5000</v>
      </c>
      <c r="L24" s="82">
        <f t="shared" si="5"/>
        <v>5000</v>
      </c>
      <c r="M24" s="82">
        <f t="shared" si="6"/>
        <v>103000</v>
      </c>
      <c r="N24" s="83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37"/>
      <c r="AE24" s="20"/>
      <c r="AF24" s="20"/>
      <c r="AG24" s="12"/>
      <c r="AH24" s="29"/>
      <c r="AI24" s="34"/>
      <c r="AJ24" s="41"/>
      <c r="AK24" s="41"/>
      <c r="AL24" s="36"/>
      <c r="AM24"/>
      <c r="AN24" s="30"/>
      <c r="AO24" s="30"/>
      <c r="AP24" s="31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</row>
    <row r="25" spans="1:54" ht="12.75" customHeight="1">
      <c r="A25" s="128"/>
      <c r="B25" s="127">
        <v>1</v>
      </c>
      <c r="C25" s="76" t="s">
        <v>2</v>
      </c>
      <c r="D25" s="77" t="s">
        <v>10</v>
      </c>
      <c r="E25" s="78" t="s">
        <v>43</v>
      </c>
      <c r="F25" s="79">
        <v>3000</v>
      </c>
      <c r="G25" s="80">
        <f t="shared" si="4"/>
        <v>1800</v>
      </c>
      <c r="H25" s="81">
        <f t="shared" si="7"/>
        <v>1800</v>
      </c>
      <c r="I25" s="81">
        <f t="shared" si="0"/>
        <v>54000</v>
      </c>
      <c r="J25" s="82"/>
      <c r="K25" s="82">
        <v>2500</v>
      </c>
      <c r="L25" s="82">
        <f t="shared" si="5"/>
        <v>2500</v>
      </c>
      <c r="M25" s="82">
        <f t="shared" si="6"/>
        <v>51500</v>
      </c>
      <c r="N25" s="83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37"/>
      <c r="AE25" s="20"/>
      <c r="AF25" s="20"/>
      <c r="AG25" s="12"/>
      <c r="AH25" s="33"/>
      <c r="AI25" s="34"/>
      <c r="AJ25" s="45"/>
      <c r="AK25" s="45"/>
      <c r="AL25" s="36"/>
      <c r="AM25"/>
      <c r="AN25" s="30"/>
      <c r="AO25" s="30"/>
      <c r="AP25" s="31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</row>
    <row r="26" spans="1:54" ht="12.75" customHeight="1">
      <c r="A26" s="128"/>
      <c r="B26" s="127">
        <v>1</v>
      </c>
      <c r="C26" s="76" t="s">
        <v>3</v>
      </c>
      <c r="D26" s="77" t="s">
        <v>11</v>
      </c>
      <c r="E26" s="78" t="s">
        <v>43</v>
      </c>
      <c r="F26" s="79">
        <v>3000</v>
      </c>
      <c r="G26" s="80">
        <f t="shared" si="4"/>
        <v>1800</v>
      </c>
      <c r="H26" s="81">
        <f t="shared" si="7"/>
        <v>1800</v>
      </c>
      <c r="I26" s="81">
        <f t="shared" si="0"/>
        <v>54000</v>
      </c>
      <c r="J26" s="82"/>
      <c r="K26" s="82">
        <v>2500</v>
      </c>
      <c r="L26" s="82">
        <f t="shared" si="5"/>
        <v>2500</v>
      </c>
      <c r="M26" s="82">
        <f t="shared" si="6"/>
        <v>51500</v>
      </c>
      <c r="N26" s="83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37"/>
      <c r="AE26" s="20"/>
      <c r="AF26" s="20"/>
      <c r="AG26" s="12"/>
      <c r="AH26" s="29"/>
      <c r="AI26" s="34"/>
      <c r="AJ26" s="41"/>
      <c r="AK26" s="41"/>
      <c r="AL26" s="36"/>
      <c r="AM26"/>
      <c r="AN26" s="30"/>
      <c r="AO26" s="30"/>
      <c r="AP26" s="31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</row>
    <row r="27" spans="1:54" ht="12.75" customHeight="1">
      <c r="A27" s="128"/>
      <c r="B27" s="127">
        <v>1</v>
      </c>
      <c r="C27" s="76" t="s">
        <v>4</v>
      </c>
      <c r="D27" s="77" t="s">
        <v>12</v>
      </c>
      <c r="E27" s="78" t="s">
        <v>43</v>
      </c>
      <c r="F27" s="79">
        <v>3000</v>
      </c>
      <c r="G27" s="80">
        <f t="shared" si="4"/>
        <v>1800</v>
      </c>
      <c r="H27" s="81">
        <f t="shared" si="7"/>
        <v>1800</v>
      </c>
      <c r="I27" s="81">
        <f t="shared" si="0"/>
        <v>54000</v>
      </c>
      <c r="J27" s="82"/>
      <c r="K27" s="82">
        <v>4000</v>
      </c>
      <c r="L27" s="82">
        <f t="shared" si="5"/>
        <v>4000</v>
      </c>
      <c r="M27" s="82">
        <f t="shared" si="6"/>
        <v>50000</v>
      </c>
      <c r="N27" s="83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8"/>
      <c r="AE27" s="26"/>
      <c r="AF27" s="21"/>
      <c r="AG27" s="30"/>
      <c r="AH27" s="46"/>
      <c r="AI27" s="34"/>
      <c r="AJ27" s="41"/>
      <c r="AK27" s="41"/>
      <c r="AL27" s="47"/>
      <c r="AM27"/>
      <c r="AN27" s="30"/>
      <c r="AO27" s="30"/>
      <c r="AP27" s="31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</row>
    <row r="28" spans="2:54" ht="12.75" customHeight="1">
      <c r="B28" s="26"/>
      <c r="C28" s="4"/>
      <c r="D28" s="25"/>
      <c r="E28" s="18"/>
      <c r="F28" s="119" t="s">
        <v>34</v>
      </c>
      <c r="G28" s="28"/>
      <c r="H28" s="23" t="s">
        <v>32</v>
      </c>
      <c r="I28" s="97">
        <f>SUM(I21:I27)</f>
        <v>594000</v>
      </c>
      <c r="J28" s="97">
        <f>SUM(J21:J27)</f>
        <v>0</v>
      </c>
      <c r="K28" s="97">
        <f>SUM(K21:K27)</f>
        <v>29000</v>
      </c>
      <c r="L28" s="97">
        <f>SUM(L21:L27)</f>
        <v>29000</v>
      </c>
      <c r="M28" s="97">
        <f>SUM(M21:M27)</f>
        <v>565000</v>
      </c>
      <c r="N28" s="85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8"/>
      <c r="AE28" s="26"/>
      <c r="AF28" s="21"/>
      <c r="AG28" s="30"/>
      <c r="AH28" s="29"/>
      <c r="AI28" s="34"/>
      <c r="AJ28" s="41"/>
      <c r="AK28" s="41"/>
      <c r="AL28" s="47"/>
      <c r="AM28" s="48"/>
      <c r="AN28" s="30"/>
      <c r="AO28" s="30"/>
      <c r="AP28" s="31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</row>
    <row r="29" spans="2:54" s="32" customFormat="1" ht="12.75" customHeight="1">
      <c r="B29" s="26"/>
      <c r="C29" s="5"/>
      <c r="D29" s="55"/>
      <c r="E29" s="19"/>
      <c r="F29" s="119" t="s">
        <v>37</v>
      </c>
      <c r="G29" s="2"/>
      <c r="H29" s="71" t="s">
        <v>38</v>
      </c>
      <c r="I29" s="12">
        <f>I28*12</f>
        <v>7128000</v>
      </c>
      <c r="J29" s="12"/>
      <c r="K29" s="12">
        <f>K28*12</f>
        <v>348000</v>
      </c>
      <c r="L29" s="12">
        <f>L28*12</f>
        <v>348000</v>
      </c>
      <c r="M29" s="12">
        <f>M28*12</f>
        <v>6780000</v>
      </c>
      <c r="N29" s="53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8"/>
      <c r="AE29" s="26"/>
      <c r="AF29" s="21"/>
      <c r="AG29" s="30"/>
      <c r="AH29" s="33"/>
      <c r="AI29" s="34"/>
      <c r="AJ29" s="41"/>
      <c r="AK29" s="41"/>
      <c r="AL29" s="47"/>
      <c r="AM29" s="48"/>
      <c r="AN29" s="30"/>
      <c r="AO29" s="30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</row>
    <row r="30" spans="6:33" ht="12.75">
      <c r="F30" s="39"/>
      <c r="H30" s="23"/>
      <c r="I30" s="120"/>
      <c r="J30" s="121"/>
      <c r="K30" s="122"/>
      <c r="L30" s="123"/>
      <c r="M30" s="124"/>
      <c r="N30" s="54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38"/>
      <c r="AE30" s="13"/>
      <c r="AF30" s="13"/>
      <c r="AG30" s="14"/>
    </row>
    <row r="31" spans="6:33" ht="12.75">
      <c r="F31" s="39"/>
      <c r="H31" s="23"/>
      <c r="I31" s="120"/>
      <c r="J31" s="121"/>
      <c r="K31" s="122"/>
      <c r="L31" s="123"/>
      <c r="M31" s="124"/>
      <c r="N31" s="54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38"/>
      <c r="AE31" s="13"/>
      <c r="AF31" s="13"/>
      <c r="AG31" s="14"/>
    </row>
    <row r="32" spans="6:33" ht="12.75">
      <c r="F32" s="119" t="s">
        <v>34</v>
      </c>
      <c r="G32" s="28"/>
      <c r="H32" s="23" t="s">
        <v>32</v>
      </c>
      <c r="I32" s="120">
        <f>I7+I28</f>
        <v>744000</v>
      </c>
      <c r="J32" s="120">
        <f>J7+J28</f>
        <v>5200</v>
      </c>
      <c r="K32" s="120">
        <f>K7+K28</f>
        <v>49000</v>
      </c>
      <c r="L32" s="120">
        <f>L7+L28</f>
        <v>54200</v>
      </c>
      <c r="M32" s="120">
        <f>M7+M28</f>
        <v>689800</v>
      </c>
      <c r="N32" s="54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38"/>
      <c r="AE32" s="13"/>
      <c r="AF32" s="13"/>
      <c r="AG32" s="14"/>
    </row>
    <row r="33" spans="5:33" ht="12.75">
      <c r="E33" s="98"/>
      <c r="F33" s="119" t="s">
        <v>37</v>
      </c>
      <c r="H33" s="71" t="s">
        <v>38</v>
      </c>
      <c r="I33" s="120">
        <f>I18+I29</f>
        <v>15348000</v>
      </c>
      <c r="J33" s="120">
        <f>J18+J29</f>
        <v>0</v>
      </c>
      <c r="K33" s="120">
        <f>K18+K29</f>
        <v>348000</v>
      </c>
      <c r="L33" s="120">
        <f>L18+L29</f>
        <v>348000</v>
      </c>
      <c r="M33" s="120">
        <f>M18+M29</f>
        <v>14777600</v>
      </c>
      <c r="N33" s="14" t="e">
        <f>#REF!*12</f>
        <v>#REF!</v>
      </c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38"/>
      <c r="AE33" s="13"/>
      <c r="AF33" s="13"/>
      <c r="AG33" s="14"/>
    </row>
    <row r="34" spans="5:14" ht="12.75">
      <c r="E34" s="98"/>
      <c r="F34" s="98"/>
      <c r="G34" s="39"/>
      <c r="H34" s="116"/>
      <c r="I34" s="14"/>
      <c r="J34" s="101"/>
      <c r="K34" s="101"/>
      <c r="L34" s="101"/>
      <c r="M34" s="101"/>
      <c r="N34" s="57"/>
    </row>
    <row r="35" spans="2:14" ht="12.75">
      <c r="B35" s="22"/>
      <c r="C35" s="72"/>
      <c r="D35" s="72"/>
      <c r="E35" s="99"/>
      <c r="F35" s="100"/>
      <c r="H35" s="117"/>
      <c r="I35" s="54"/>
      <c r="J35" s="101"/>
      <c r="K35" s="101"/>
      <c r="L35" s="101"/>
      <c r="M35" s="101"/>
      <c r="N35" s="57"/>
    </row>
    <row r="36" spans="2:14" ht="12.75">
      <c r="B36" s="73"/>
      <c r="C36" s="73"/>
      <c r="D36" s="73"/>
      <c r="E36" s="73"/>
      <c r="F36" s="73"/>
      <c r="H36" s="101"/>
      <c r="I36" s="117"/>
      <c r="J36" s="117"/>
      <c r="K36" s="118"/>
      <c r="L36" s="118"/>
      <c r="M36" s="118"/>
      <c r="N36" s="57"/>
    </row>
    <row r="37" spans="2:36" ht="12.75">
      <c r="B37" s="74"/>
      <c r="C37" s="74"/>
      <c r="D37" s="74"/>
      <c r="E37" s="74"/>
      <c r="F37" s="74"/>
      <c r="H37" s="72"/>
      <c r="I37" s="111"/>
      <c r="J37" s="111"/>
      <c r="K37" s="112"/>
      <c r="L37" s="112"/>
      <c r="M37" s="112"/>
      <c r="N37" s="109"/>
      <c r="O37" s="113"/>
      <c r="P37" s="113"/>
      <c r="Q37" s="113"/>
      <c r="R37" s="113"/>
      <c r="S37" s="113"/>
      <c r="T37" s="113"/>
      <c r="U37" s="113"/>
      <c r="V37" s="113"/>
      <c r="W37" s="113"/>
      <c r="X37" s="113"/>
      <c r="Y37" s="113"/>
      <c r="Z37" s="113"/>
      <c r="AA37" s="113"/>
      <c r="AB37" s="113"/>
      <c r="AC37" s="113"/>
      <c r="AD37" s="114"/>
      <c r="AE37" s="72"/>
      <c r="AF37" s="115"/>
      <c r="AG37" s="72"/>
      <c r="AH37" s="24"/>
      <c r="AI37" s="22"/>
      <c r="AJ37" s="22"/>
    </row>
    <row r="38" spans="2:36" ht="12.75">
      <c r="B38" s="22"/>
      <c r="C38" s="72"/>
      <c r="D38" s="72"/>
      <c r="E38" s="72"/>
      <c r="F38" s="72"/>
      <c r="G38" s="98"/>
      <c r="H38" s="72"/>
      <c r="I38" s="72"/>
      <c r="J38" s="72"/>
      <c r="K38" s="112"/>
      <c r="L38" s="112"/>
      <c r="M38" s="112"/>
      <c r="N38" s="109"/>
      <c r="O38" s="113"/>
      <c r="P38" s="113"/>
      <c r="Q38" s="113"/>
      <c r="R38" s="113"/>
      <c r="S38" s="113"/>
      <c r="T38" s="113"/>
      <c r="U38" s="113"/>
      <c r="V38" s="113"/>
      <c r="W38" s="113"/>
      <c r="X38" s="113"/>
      <c r="Y38" s="113"/>
      <c r="Z38" s="113"/>
      <c r="AA38" s="113"/>
      <c r="AB38" s="113"/>
      <c r="AC38" s="113"/>
      <c r="AD38" s="114"/>
      <c r="AE38" s="72"/>
      <c r="AF38" s="115"/>
      <c r="AG38" s="72"/>
      <c r="AH38" s="24"/>
      <c r="AI38" s="22"/>
      <c r="AJ38" s="22"/>
    </row>
    <row r="39" spans="2:36" ht="30.75" customHeight="1">
      <c r="B39" s="102"/>
      <c r="C39" s="102"/>
      <c r="D39" s="102"/>
      <c r="E39" s="102"/>
      <c r="F39" s="102"/>
      <c r="G39" s="102"/>
      <c r="H39" s="102"/>
      <c r="I39" s="72"/>
      <c r="J39" s="72"/>
      <c r="K39" s="72"/>
      <c r="L39" s="72"/>
      <c r="M39" s="72"/>
      <c r="N39" s="109"/>
      <c r="O39" s="113"/>
      <c r="P39" s="113"/>
      <c r="Q39" s="113"/>
      <c r="R39" s="113"/>
      <c r="S39" s="113"/>
      <c r="T39" s="113"/>
      <c r="U39" s="113"/>
      <c r="V39" s="113"/>
      <c r="W39" s="113"/>
      <c r="X39" s="113"/>
      <c r="Y39" s="113"/>
      <c r="Z39" s="113"/>
      <c r="AA39" s="113"/>
      <c r="AB39" s="113"/>
      <c r="AC39" s="113"/>
      <c r="AD39" s="114"/>
      <c r="AE39" s="72"/>
      <c r="AF39" s="115"/>
      <c r="AG39" s="72"/>
      <c r="AH39" s="24"/>
      <c r="AI39" s="22"/>
      <c r="AJ39" s="22"/>
    </row>
    <row r="40" spans="2:36" ht="12.75">
      <c r="B40" s="102"/>
      <c r="C40" s="102"/>
      <c r="D40" s="102"/>
      <c r="E40" s="102"/>
      <c r="F40" s="102"/>
      <c r="G40" s="102"/>
      <c r="H40" s="102"/>
      <c r="I40" s="72"/>
      <c r="J40" s="103"/>
      <c r="K40" s="103"/>
      <c r="L40" s="103"/>
      <c r="M40" s="103"/>
      <c r="N40" s="109"/>
      <c r="O40" s="113"/>
      <c r="P40" s="113"/>
      <c r="Q40" s="113"/>
      <c r="R40" s="113"/>
      <c r="S40" s="113"/>
      <c r="T40" s="113"/>
      <c r="U40" s="113"/>
      <c r="V40" s="113"/>
      <c r="W40" s="113"/>
      <c r="X40" s="113"/>
      <c r="Y40" s="113"/>
      <c r="Z40" s="113"/>
      <c r="AA40" s="113"/>
      <c r="AB40" s="113"/>
      <c r="AC40" s="113"/>
      <c r="AD40" s="114"/>
      <c r="AE40" s="72"/>
      <c r="AF40" s="115"/>
      <c r="AG40" s="72"/>
      <c r="AH40" s="24"/>
      <c r="AI40" s="22"/>
      <c r="AJ40" s="22"/>
    </row>
    <row r="41" spans="2:36" ht="12.75">
      <c r="B41" s="102"/>
      <c r="C41" s="102"/>
      <c r="D41" s="102"/>
      <c r="E41" s="102"/>
      <c r="F41" s="102"/>
      <c r="G41" s="102"/>
      <c r="H41" s="102"/>
      <c r="I41" s="104"/>
      <c r="J41" s="103"/>
      <c r="K41" s="103"/>
      <c r="L41" s="103"/>
      <c r="M41" s="103"/>
      <c r="N41" s="110"/>
      <c r="O41" s="113"/>
      <c r="P41" s="113"/>
      <c r="Q41" s="113"/>
      <c r="R41" s="113"/>
      <c r="S41" s="113"/>
      <c r="T41" s="113"/>
      <c r="U41" s="113"/>
      <c r="V41" s="113"/>
      <c r="W41" s="113"/>
      <c r="X41" s="113"/>
      <c r="Y41" s="113"/>
      <c r="Z41" s="113"/>
      <c r="AA41" s="113"/>
      <c r="AB41" s="113"/>
      <c r="AC41" s="113"/>
      <c r="AD41" s="114"/>
      <c r="AE41" s="72"/>
      <c r="AF41" s="115"/>
      <c r="AG41" s="72"/>
      <c r="AH41" s="24"/>
      <c r="AI41" s="22"/>
      <c r="AJ41" s="22"/>
    </row>
    <row r="42" spans="2:14" ht="12.75">
      <c r="B42" s="102"/>
      <c r="C42" s="102"/>
      <c r="D42" s="102"/>
      <c r="E42" s="102"/>
      <c r="F42" s="102"/>
      <c r="G42" s="102"/>
      <c r="H42" s="102"/>
      <c r="I42" s="105"/>
      <c r="J42" s="103"/>
      <c r="K42" s="103"/>
      <c r="L42" s="103"/>
      <c r="M42" s="103"/>
      <c r="N42" s="61"/>
    </row>
    <row r="43" spans="2:14" ht="12.75">
      <c r="B43" s="102"/>
      <c r="C43" s="102"/>
      <c r="D43" s="102"/>
      <c r="E43" s="102"/>
      <c r="F43" s="102"/>
      <c r="G43" s="102"/>
      <c r="H43" s="102"/>
      <c r="I43" s="105"/>
      <c r="J43" s="103"/>
      <c r="K43" s="103"/>
      <c r="L43" s="103"/>
      <c r="M43" s="103"/>
      <c r="N43" s="61"/>
    </row>
    <row r="44" spans="2:14" ht="12.75">
      <c r="B44" s="102"/>
      <c r="C44" s="102"/>
      <c r="D44" s="102"/>
      <c r="E44" s="102"/>
      <c r="F44" s="102"/>
      <c r="G44" s="102"/>
      <c r="H44" s="102"/>
      <c r="I44" s="105"/>
      <c r="J44" s="103"/>
      <c r="K44" s="103"/>
      <c r="L44" s="103"/>
      <c r="M44" s="103"/>
      <c r="N44" s="61"/>
    </row>
    <row r="45" spans="2:14" ht="12.75">
      <c r="B45" s="102"/>
      <c r="C45" s="102"/>
      <c r="D45" s="102"/>
      <c r="E45" s="102"/>
      <c r="F45" s="102"/>
      <c r="G45" s="102"/>
      <c r="H45" s="102"/>
      <c r="I45" s="105"/>
      <c r="J45" s="103"/>
      <c r="K45" s="103"/>
      <c r="L45" s="103"/>
      <c r="M45" s="103"/>
      <c r="N45" s="61"/>
    </row>
    <row r="46" spans="2:14" ht="12.75">
      <c r="B46" s="102"/>
      <c r="C46" s="102"/>
      <c r="D46" s="102"/>
      <c r="E46" s="102"/>
      <c r="F46" s="102"/>
      <c r="G46" s="102"/>
      <c r="H46" s="102"/>
      <c r="I46" s="105"/>
      <c r="J46" s="106"/>
      <c r="K46" s="106"/>
      <c r="L46" s="106"/>
      <c r="M46" s="106"/>
      <c r="N46" s="61"/>
    </row>
    <row r="47" spans="2:14" ht="12.75">
      <c r="B47" s="102"/>
      <c r="C47" s="102"/>
      <c r="D47" s="102"/>
      <c r="E47" s="102"/>
      <c r="F47" s="102"/>
      <c r="G47" s="102"/>
      <c r="H47" s="102"/>
      <c r="I47" s="105"/>
      <c r="J47" s="106"/>
      <c r="K47" s="106"/>
      <c r="L47" s="106"/>
      <c r="M47" s="106"/>
      <c r="N47" s="61"/>
    </row>
    <row r="48" spans="2:14" ht="12.75">
      <c r="B48" s="102"/>
      <c r="C48" s="102"/>
      <c r="D48" s="102"/>
      <c r="E48" s="102"/>
      <c r="F48" s="102"/>
      <c r="G48" s="102"/>
      <c r="H48" s="102"/>
      <c r="I48" s="105"/>
      <c r="J48" s="106"/>
      <c r="K48" s="106"/>
      <c r="L48" s="106"/>
      <c r="M48" s="106"/>
      <c r="N48" s="61"/>
    </row>
    <row r="49" spans="2:14" ht="12.75">
      <c r="B49" s="107"/>
      <c r="C49" s="108"/>
      <c r="D49" s="108"/>
      <c r="E49" s="108"/>
      <c r="F49" s="108"/>
      <c r="G49" s="108"/>
      <c r="H49" s="108"/>
      <c r="I49" s="108"/>
      <c r="J49" s="108"/>
      <c r="K49" s="108"/>
      <c r="L49" s="108"/>
      <c r="M49" s="108"/>
      <c r="N49" s="61"/>
    </row>
    <row r="50" spans="2:14" ht="12.75">
      <c r="B50" s="107"/>
      <c r="C50" s="108"/>
      <c r="D50" s="108"/>
      <c r="E50" s="108"/>
      <c r="F50" s="108"/>
      <c r="G50" s="108"/>
      <c r="H50" s="108"/>
      <c r="I50" s="108"/>
      <c r="J50" s="108"/>
      <c r="K50" s="108"/>
      <c r="L50" s="108"/>
      <c r="M50" s="108"/>
      <c r="N50" s="61"/>
    </row>
    <row r="51" spans="2:14" ht="12.75">
      <c r="B51" s="107"/>
      <c r="C51" s="108"/>
      <c r="D51" s="108"/>
      <c r="E51" s="108"/>
      <c r="F51" s="108"/>
      <c r="G51" s="108"/>
      <c r="H51" s="108"/>
      <c r="I51" s="108"/>
      <c r="J51" s="108"/>
      <c r="K51" s="108"/>
      <c r="L51" s="108"/>
      <c r="M51" s="108"/>
      <c r="N51" s="61"/>
    </row>
    <row r="52" spans="2:14" ht="12.75">
      <c r="B52" s="59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2"/>
    </row>
    <row r="53" spans="2:14" ht="12.75">
      <c r="B53" s="59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2"/>
    </row>
    <row r="54" spans="2:14" ht="12.75">
      <c r="B54" s="59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2"/>
    </row>
    <row r="55" spans="2:14" ht="12.75">
      <c r="B55" s="59"/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2"/>
    </row>
    <row r="56" spans="2:14" ht="12.75">
      <c r="B56" s="59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2"/>
    </row>
    <row r="57" spans="2:14" ht="12.75">
      <c r="B57" s="59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2"/>
    </row>
    <row r="58" spans="2:14" ht="12.75">
      <c r="B58" s="58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2"/>
    </row>
    <row r="59" spans="2:14" ht="12.75">
      <c r="B59" s="58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2"/>
    </row>
    <row r="60" spans="2:14" ht="12.75">
      <c r="B60" s="58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2"/>
    </row>
    <row r="61" spans="2:14" ht="12.75">
      <c r="B61" s="58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2"/>
    </row>
    <row r="62" spans="2:14" ht="12.75">
      <c r="B62" s="59"/>
      <c r="C62" s="60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2"/>
    </row>
  </sheetData>
  <sheetProtection selectLockedCells="1" selectUnlockedCells="1"/>
  <mergeCells count="6">
    <mergeCell ref="A1:M2"/>
    <mergeCell ref="A5:M5"/>
    <mergeCell ref="A20:M20"/>
    <mergeCell ref="AC3:AF3"/>
    <mergeCell ref="U3:AB3"/>
    <mergeCell ref="O3:T3"/>
  </mergeCells>
  <printOptions/>
  <pageMargins left="0.24" right="0.45" top="0.11" bottom="0.2" header="0.14" footer="0.15"/>
  <pageSetup fitToHeight="10" horizontalDpi="600" verticalDpi="600" orientation="landscape" paperSize="9" scale="68" r:id="rId1"/>
  <colBreaks count="1" manualBreakCount="1">
    <brk id="3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7"/>
  <sheetViews>
    <sheetView tabSelected="1" workbookViewId="0" topLeftCell="A1">
      <selection activeCell="B12" sqref="B12"/>
    </sheetView>
  </sheetViews>
  <sheetFormatPr defaultColWidth="9.00390625" defaultRowHeight="12.75"/>
  <cols>
    <col min="1" max="1" width="19.625" style="131" customWidth="1"/>
    <col min="2" max="2" width="19.00390625" style="130" customWidth="1"/>
    <col min="3" max="3" width="18.75390625" style="130" customWidth="1"/>
  </cols>
  <sheetData>
    <row r="1" spans="1:3" s="132" customFormat="1" ht="30">
      <c r="A1" s="134"/>
      <c r="B1" s="136" t="s">
        <v>71</v>
      </c>
      <c r="C1" s="136" t="s">
        <v>72</v>
      </c>
    </row>
    <row r="2" spans="1:3" s="132" customFormat="1" ht="15.75" customHeight="1">
      <c r="A2" s="148" t="s">
        <v>63</v>
      </c>
      <c r="B2" s="149" t="s">
        <v>64</v>
      </c>
      <c r="C2" s="149"/>
    </row>
    <row r="3" spans="1:3" s="133" customFormat="1" ht="33.75" customHeight="1">
      <c r="A3" s="148"/>
      <c r="B3" s="139" t="s">
        <v>65</v>
      </c>
      <c r="C3" s="139" t="s">
        <v>66</v>
      </c>
    </row>
    <row r="4" spans="1:3" s="132" customFormat="1" ht="24.75" customHeight="1">
      <c r="A4" s="134" t="s">
        <v>67</v>
      </c>
      <c r="B4" s="138">
        <v>15348000</v>
      </c>
      <c r="C4" s="138">
        <v>161348000</v>
      </c>
    </row>
    <row r="5" spans="1:3" s="132" customFormat="1" ht="18" customHeight="1">
      <c r="A5" s="134" t="s">
        <v>68</v>
      </c>
      <c r="B5" s="138">
        <v>14777600</v>
      </c>
      <c r="C5" s="138">
        <v>159000000</v>
      </c>
    </row>
    <row r="6" spans="1:3" s="132" customFormat="1" ht="18.75" customHeight="1">
      <c r="A6" s="134" t="s">
        <v>69</v>
      </c>
      <c r="B6" s="135">
        <v>7</v>
      </c>
      <c r="C6" s="135">
        <v>10</v>
      </c>
    </row>
    <row r="7" spans="1:3" s="132" customFormat="1" ht="30">
      <c r="A7" s="137" t="s">
        <v>70</v>
      </c>
      <c r="B7" s="138">
        <v>80000</v>
      </c>
      <c r="C7" s="135"/>
    </row>
  </sheetData>
  <mergeCells count="2">
    <mergeCell ref="A2:A3"/>
    <mergeCell ref="B2:C2"/>
  </mergeCells>
  <printOptions/>
  <pageMargins left="0.75" right="0.75" top="1" bottom="1" header="0.5" footer="0.5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2015-07-15T13:59:34Z</cp:lastPrinted>
  <dcterms:created xsi:type="dcterms:W3CDTF">2014-04-23T05:47:19Z</dcterms:created>
  <dcterms:modified xsi:type="dcterms:W3CDTF">2016-03-31T12:16:11Z</dcterms:modified>
  <cp:category/>
  <cp:version/>
  <cp:contentType/>
  <cp:contentStatus/>
</cp:coreProperties>
</file>